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5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октябрь" sheetId="5" r:id="rId5"/>
    <sheet name="октябрь (2)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'октябрь'!$A$1:$M$44</definedName>
    <definedName name="_xlnm.Print_Area" localSheetId="5">'октябрь (2)'!$A$1:$M$44</definedName>
  </definedNames>
  <calcPr fullCalcOnLoad="1"/>
</workbook>
</file>

<file path=xl/sharedStrings.xml><?xml version="1.0" encoding="utf-8"?>
<sst xmlns="http://schemas.openxmlformats.org/spreadsheetml/2006/main" count="275" uniqueCount="143">
  <si>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</si>
  <si>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</si>
  <si>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</si>
  <si>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</si>
  <si>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</si>
  <si>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</si>
  <si>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</si>
  <si>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</si>
  <si>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</si>
  <si>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</si>
  <si>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</si>
  <si>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</si>
  <si>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</si>
  <si>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</si>
  <si>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</si>
  <si>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</si>
  <si>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</si>
  <si>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</si>
  <si>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</si>
  <si>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</si>
  <si>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</si>
  <si>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</si>
  <si>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</si>
  <si>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</si>
  <si>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</si>
  <si>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</si>
  <si>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</si>
  <si>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</si>
  <si>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</si>
  <si>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</si>
  <si>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</si>
  <si>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</si>
  <si>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</si>
  <si>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</si>
  <si>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</si>
  <si>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</si>
  <si>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</si>
  <si>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</si>
  <si>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</si>
  <si>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</si>
  <si>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</si>
  <si>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</si>
  <si>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</si>
  <si>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</si>
  <si>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</si>
  <si>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</si>
  <si>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</si>
  <si>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</si>
  <si>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</si>
  <si>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</si>
  <si>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</si>
  <si>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</si>
  <si>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</si>
  <si>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</si>
  <si>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</si>
  <si>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</si>
  <si>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</si>
  <si>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</si>
  <si>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</si>
  <si>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</si>
  <si>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</si>
  <si>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</si>
  <si>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</si>
  <si>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</si>
  <si>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</si>
  <si>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</si>
  <si>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</si>
  <si>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</si>
  <si>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</si>
  <si>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</si>
  <si>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</si>
  <si>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</si>
  <si>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</si>
  <si>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</si>
  <si>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</si>
  <si>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</si>
  <si>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</si>
  <si>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</si>
  <si>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</si>
  <si>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</si>
  <si>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</si>
  <si>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</si>
  <si>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</si>
  <si>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</si>
  <si>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</si>
  <si>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</si>
  <si>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</si>
  <si>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</si>
  <si>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</si>
  <si>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</si>
  <si>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</si>
  <si>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</si>
  <si>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</si>
  <si>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</si>
  <si>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</si>
  <si>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</si>
  <si>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</si>
  <si>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</si>
  <si>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</si>
  <si>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</si>
  <si>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</si>
  <si>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</si>
  <si>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</si>
  <si>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</si>
  <si>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</si>
  <si>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</si>
  <si>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</si>
  <si>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</si>
  <si>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</si>
  <si>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</si>
  <si>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</si>
  <si>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</si>
  <si>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</si>
  <si>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</si>
  <si>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</si>
  <si>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</si>
  <si>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</si>
  <si>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Единый сельскохозяйственный налог</t>
  </si>
  <si>
    <t>Бюджетные назначения 2016 года</t>
  </si>
  <si>
    <t>Бюджетные значения 2017 года</t>
  </si>
  <si>
    <t xml:space="preserve"> </t>
  </si>
  <si>
    <t>Доходы от платных услуг</t>
  </si>
  <si>
    <t>Откл.2017 
к 2016 
тыс. руб.</t>
  </si>
  <si>
    <t>Прочие поступления от использования имущества (соцнайм)</t>
  </si>
  <si>
    <t>Прочие поступления от использования имущества (реклама)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</si>
  <si>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</si>
  <si>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Прочие безвозмездные поступления</t>
  </si>
  <si>
    <t>Прочие доходы от компенсации затрат бюджетов городских округов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</si>
  <si>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</si>
  <si>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</si>
  <si>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</si>
  <si>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</si>
  <si>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</si>
  <si>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</si>
  <si>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</si>
  <si>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</si>
  <si>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t xml:space="preserve">                                                   Исполнение бюджета на 01.11.2017, на 01.11.2016</t>
  </si>
  <si>
    <t>%   исп.2016</t>
  </si>
  <si>
    <t>% исп. 2017</t>
  </si>
  <si>
    <t>%   исп. 2017/2016</t>
  </si>
  <si>
    <t xml:space="preserve"> Исполнено   на 01.11.2016</t>
  </si>
  <si>
    <t>Исполнено на 01.11.2017</t>
  </si>
  <si>
    <t xml:space="preserve">                                                   Сравнительный анализ доходов бюджета на 01.11.2017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</si>
</sst>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/>
    </xf>
    <xf numFmtId="183" fontId="1" fillId="0" borderId="46" xfId="0" applyNumberFormat="1" applyFont="1" applyBorder="1" applyAlignment="1">
      <alignment/>
    </xf>
    <xf numFmtId="180" fontId="0" fillId="0" borderId="46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/>
    </xf>
    <xf numFmtId="180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0" fontId="1" fillId="0" borderId="47" xfId="0" applyFont="1" applyBorder="1" applyAlignment="1">
      <alignment wrapText="1"/>
    </xf>
    <xf numFmtId="180" fontId="1" fillId="0" borderId="48" xfId="0" applyNumberFormat="1" applyFont="1" applyBorder="1" applyAlignment="1">
      <alignment horizontal="center"/>
    </xf>
    <xf numFmtId="183" fontId="1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3" fontId="1" fillId="0" borderId="48" xfId="0" applyNumberFormat="1" applyFont="1" applyBorder="1" applyAlignment="1">
      <alignment/>
    </xf>
    <xf numFmtId="180" fontId="0" fillId="0" borderId="5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0" fontId="0" fillId="0" borderId="51" xfId="0" applyBorder="1" applyAlignment="1">
      <alignment/>
    </xf>
    <xf numFmtId="0" fontId="1" fillId="0" borderId="52" xfId="0" applyFont="1" applyBorder="1" applyAlignment="1">
      <alignment wrapText="1"/>
    </xf>
    <xf numFmtId="180" fontId="1" fillId="0" borderId="53" xfId="0" applyNumberFormat="1" applyFont="1" applyBorder="1" applyAlignment="1">
      <alignment horizontal="center"/>
    </xf>
    <xf numFmtId="183" fontId="1" fillId="0" borderId="53" xfId="0" applyNumberFormat="1" applyFont="1" applyBorder="1" applyAlignment="1">
      <alignment horizontal="center"/>
    </xf>
    <xf numFmtId="183" fontId="1" fillId="0" borderId="53" xfId="0" applyNumberFormat="1" applyFont="1" applyBorder="1" applyAlignment="1">
      <alignment/>
    </xf>
    <xf numFmtId="180" fontId="0" fillId="0" borderId="54" xfId="0" applyNumberFormat="1" applyBorder="1" applyAlignment="1">
      <alignment/>
    </xf>
    <xf numFmtId="183" fontId="0" fillId="0" borderId="11" xfId="0" applyNumberFormat="1" applyFont="1" applyBorder="1" applyAlignment="1">
      <alignment horizontal="center"/>
    </xf>
    <xf numFmtId="0" fontId="1" fillId="0" borderId="47" xfId="0" applyFont="1" applyFill="1" applyBorder="1" applyAlignment="1">
      <alignment wrapText="1"/>
    </xf>
    <xf numFmtId="0" fontId="0" fillId="0" borderId="55" xfId="0" applyBorder="1" applyAlignment="1">
      <alignment wrapText="1"/>
    </xf>
    <xf numFmtId="180" fontId="0" fillId="0" borderId="56" xfId="0" applyNumberFormat="1" applyBorder="1" applyAlignment="1">
      <alignment/>
    </xf>
    <xf numFmtId="0" fontId="0" fillId="0" borderId="55" xfId="0" applyBorder="1" applyAlignment="1">
      <alignment horizontal="left" vertical="top" wrapText="1"/>
    </xf>
    <xf numFmtId="0" fontId="0" fillId="0" borderId="55" xfId="0" applyBorder="1" applyAlignment="1">
      <alignment horizontal="left" wrapText="1"/>
    </xf>
    <xf numFmtId="0" fontId="0" fillId="0" borderId="57" xfId="0" applyBorder="1" applyAlignment="1">
      <alignment wrapText="1"/>
    </xf>
    <xf numFmtId="180" fontId="0" fillId="0" borderId="58" xfId="0" applyNumberFormat="1" applyBorder="1" applyAlignment="1">
      <alignment/>
    </xf>
    <xf numFmtId="0" fontId="0" fillId="0" borderId="59" xfId="0" applyBorder="1" applyAlignment="1">
      <alignment wrapText="1"/>
    </xf>
    <xf numFmtId="180" fontId="0" fillId="0" borderId="60" xfId="0" applyNumberFormat="1" applyBorder="1" applyAlignment="1">
      <alignment/>
    </xf>
    <xf numFmtId="0" fontId="0" fillId="0" borderId="55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9" fillId="0" borderId="5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80" fontId="0" fillId="0" borderId="46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62" xfId="0" applyNumberFormat="1" applyBorder="1" applyAlignment="1">
      <alignment/>
    </xf>
    <xf numFmtId="183" fontId="1" fillId="0" borderId="63" xfId="0" applyNumberFormat="1" applyFont="1" applyBorder="1" applyAlignment="1">
      <alignment/>
    </xf>
    <xf numFmtId="183" fontId="1" fillId="0" borderId="6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6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209"/>
      <c r="C3" s="209"/>
      <c r="D3" s="209"/>
    </row>
    <row r="4" spans="2:4" s="8" customFormat="1" ht="12.75">
      <c r="B4" s="209"/>
      <c r="C4" s="209"/>
      <c r="D4" s="209"/>
    </row>
    <row r="5" spans="2:4" s="8" customFormat="1" ht="12.75">
      <c r="B5" s="209"/>
      <c r="C5" s="209"/>
      <c r="D5" s="209"/>
    </row>
    <row r="6" spans="1:4" ht="12.75">
      <c r="A6" s="107"/>
      <c r="B6" s="209"/>
      <c r="C6" s="209"/>
      <c r="D6" s="209"/>
    </row>
    <row r="7" spans="1:4" ht="15">
      <c r="A7" s="14"/>
      <c r="B7" s="209"/>
      <c r="C7" s="209"/>
      <c r="D7" s="209"/>
    </row>
    <row r="8" spans="1:4" ht="15.75">
      <c r="A8" s="121" t="s">
        <v>75</v>
      </c>
      <c r="B8" s="209"/>
      <c r="C8" s="209"/>
      <c r="D8" s="209"/>
    </row>
    <row r="9" spans="1:4" ht="15.75">
      <c r="A9" s="129" t="s">
        <v>77</v>
      </c>
      <c r="B9" s="209"/>
      <c r="C9" s="209"/>
      <c r="D9" s="209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209"/>
      <c r="C3" s="209"/>
      <c r="D3" s="209"/>
    </row>
    <row r="4" spans="2:4" s="8" customFormat="1" ht="12.75">
      <c r="B4" s="209"/>
      <c r="C4" s="209"/>
      <c r="D4" s="209"/>
    </row>
    <row r="5" spans="2:4" s="8" customFormat="1" ht="12.75">
      <c r="B5" s="209"/>
      <c r="C5" s="209"/>
      <c r="D5" s="209"/>
    </row>
    <row r="6" spans="1:4" ht="12.75">
      <c r="A6" s="107"/>
      <c r="B6" s="209"/>
      <c r="C6" s="209"/>
      <c r="D6" s="209"/>
    </row>
    <row r="7" spans="1:4" ht="15">
      <c r="A7" s="14"/>
      <c r="B7" s="209" t="s">
        <v>92</v>
      </c>
      <c r="C7" s="209"/>
      <c r="D7" s="209"/>
    </row>
    <row r="8" spans="1:4" ht="15.75">
      <c r="A8" s="13"/>
      <c r="B8" s="209"/>
      <c r="C8" s="209"/>
      <c r="D8" s="209"/>
    </row>
    <row r="9" spans="1:4" ht="15.75">
      <c r="A9" s="13"/>
      <c r="B9" s="209"/>
      <c r="C9" s="209"/>
      <c r="D9" s="209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8.00390625" style="0" customWidth="1"/>
    <col min="2" max="2" width="12.625" style="0" customWidth="1"/>
    <col min="3" max="3" width="12.25390625" style="0" customWidth="1"/>
    <col min="4" max="4" width="10.0039062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1.625" style="0" customWidth="1"/>
    <col min="10" max="10" width="13.625" style="0" customWidth="1"/>
    <col min="11" max="11" width="9.875" style="0" customWidth="1"/>
    <col min="12" max="12" width="8.125" style="0" customWidth="1"/>
    <col min="13" max="13" width="9.75390625" style="0" customWidth="1"/>
  </cols>
  <sheetData>
    <row r="1" ht="0.75" customHeight="1">
      <c r="D1" s="115"/>
    </row>
    <row r="2" spans="1:11" ht="35.25" customHeight="1" thickBot="1">
      <c r="A2" s="216" t="s">
        <v>136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3" ht="12.75" customHeight="1">
      <c r="A3" s="219" t="s">
        <v>100</v>
      </c>
      <c r="B3" s="213" t="s">
        <v>118</v>
      </c>
      <c r="C3" s="222" t="s">
        <v>140</v>
      </c>
      <c r="D3" s="213" t="s">
        <v>137</v>
      </c>
      <c r="E3" s="202" t="s">
        <v>98</v>
      </c>
      <c r="F3" s="202"/>
      <c r="G3" s="202"/>
      <c r="H3" s="202"/>
      <c r="I3" s="213" t="s">
        <v>119</v>
      </c>
      <c r="J3" s="213" t="s">
        <v>141</v>
      </c>
      <c r="K3" s="213" t="s">
        <v>138</v>
      </c>
      <c r="L3" s="213" t="s">
        <v>139</v>
      </c>
      <c r="M3" s="210" t="s">
        <v>122</v>
      </c>
    </row>
    <row r="4" spans="1:13" ht="12.75">
      <c r="A4" s="220"/>
      <c r="B4" s="214"/>
      <c r="C4" s="223"/>
      <c r="D4" s="214"/>
      <c r="E4" s="200"/>
      <c r="F4" s="200"/>
      <c r="G4" s="200"/>
      <c r="H4" s="200"/>
      <c r="I4" s="214"/>
      <c r="J4" s="214"/>
      <c r="K4" s="214"/>
      <c r="L4" s="214"/>
      <c r="M4" s="211"/>
    </row>
    <row r="5" spans="1:13" ht="24" customHeight="1" thickBot="1">
      <c r="A5" s="221"/>
      <c r="B5" s="215"/>
      <c r="C5" s="224"/>
      <c r="D5" s="215"/>
      <c r="E5" s="201"/>
      <c r="F5" s="201"/>
      <c r="G5" s="201"/>
      <c r="H5" s="201"/>
      <c r="I5" s="215"/>
      <c r="J5" s="215"/>
      <c r="K5" s="215"/>
      <c r="L5" s="215"/>
      <c r="M5" s="212"/>
    </row>
    <row r="6" spans="1:13" ht="12" customHeight="1">
      <c r="A6" s="196">
        <v>1</v>
      </c>
      <c r="B6" s="197">
        <v>2</v>
      </c>
      <c r="C6" s="197">
        <v>3</v>
      </c>
      <c r="D6" s="197">
        <v>4</v>
      </c>
      <c r="E6" s="8"/>
      <c r="F6" s="8"/>
      <c r="G6" s="8"/>
      <c r="H6" s="8"/>
      <c r="I6" s="197">
        <v>5</v>
      </c>
      <c r="J6" s="197">
        <v>6</v>
      </c>
      <c r="K6" s="197">
        <v>7</v>
      </c>
      <c r="L6" s="198">
        <v>8</v>
      </c>
      <c r="M6" s="199">
        <v>9</v>
      </c>
    </row>
    <row r="7" spans="1:13" ht="12.75">
      <c r="A7" s="185" t="s">
        <v>128</v>
      </c>
      <c r="B7" s="157">
        <v>282328</v>
      </c>
      <c r="C7" s="157">
        <v>228447</v>
      </c>
      <c r="D7" s="158">
        <f>C7/B7/100%</f>
        <v>0.8091546003230285</v>
      </c>
      <c r="E7" s="8"/>
      <c r="F7" s="8"/>
      <c r="G7" s="8"/>
      <c r="H7" s="8"/>
      <c r="I7" s="157">
        <v>306176</v>
      </c>
      <c r="J7" s="157">
        <v>257700.8</v>
      </c>
      <c r="K7" s="158">
        <f aca="true" t="shared" si="0" ref="K7:K37">J7/I7/100%</f>
        <v>0.8416753762541805</v>
      </c>
      <c r="L7" s="161">
        <f aca="true" t="shared" si="1" ref="L7:L16">J7/C7</f>
        <v>1.1280550849868898</v>
      </c>
      <c r="M7" s="186">
        <f>J7-C7</f>
        <v>29253.79999999999</v>
      </c>
    </row>
    <row r="8" spans="1:13" ht="12.75">
      <c r="A8" s="185" t="s">
        <v>116</v>
      </c>
      <c r="B8" s="157">
        <v>4163</v>
      </c>
      <c r="C8" s="157">
        <v>3758.4</v>
      </c>
      <c r="D8" s="158">
        <f aca="true" t="shared" si="2" ref="D8:D30">C8/B8/100%</f>
        <v>0.9028104732164305</v>
      </c>
      <c r="E8" s="8"/>
      <c r="F8" s="8"/>
      <c r="G8" s="8"/>
      <c r="H8" s="8"/>
      <c r="I8" s="157">
        <v>4395.6</v>
      </c>
      <c r="J8" s="157">
        <v>2858.3</v>
      </c>
      <c r="K8" s="158">
        <f t="shared" si="0"/>
        <v>0.6502639002639002</v>
      </c>
      <c r="L8" s="161">
        <f t="shared" si="1"/>
        <v>0.760509791400596</v>
      </c>
      <c r="M8" s="186">
        <f>J8-C8</f>
        <v>-900.0999999999999</v>
      </c>
    </row>
    <row r="9" spans="1:13" ht="25.5">
      <c r="A9" s="185" t="s">
        <v>129</v>
      </c>
      <c r="B9" s="157">
        <v>142725</v>
      </c>
      <c r="C9" s="157">
        <v>144845.3</v>
      </c>
      <c r="D9" s="158">
        <f t="shared" si="2"/>
        <v>1.0148558416535294</v>
      </c>
      <c r="E9" s="8"/>
      <c r="F9" s="8"/>
      <c r="G9" s="8"/>
      <c r="H9" s="8"/>
      <c r="I9" s="157">
        <v>166810</v>
      </c>
      <c r="J9" s="157">
        <v>178530.9</v>
      </c>
      <c r="K9" s="158">
        <f t="shared" si="0"/>
        <v>1.0702649721239734</v>
      </c>
      <c r="L9" s="161">
        <f t="shared" si="1"/>
        <v>1.2325626029978192</v>
      </c>
      <c r="M9" s="186">
        <f>J9-C9</f>
        <v>33685.600000000006</v>
      </c>
    </row>
    <row r="10" spans="1:13" ht="12.75">
      <c r="A10" s="185" t="s">
        <v>130</v>
      </c>
      <c r="B10" s="159">
        <v>72406</v>
      </c>
      <c r="C10" s="159">
        <v>72490.7</v>
      </c>
      <c r="D10" s="158">
        <f>C10/B10/100%</f>
        <v>1.0011697925586276</v>
      </c>
      <c r="E10" s="8"/>
      <c r="F10" s="8"/>
      <c r="G10" s="8"/>
      <c r="H10" s="8"/>
      <c r="I10" s="159">
        <v>61569</v>
      </c>
      <c r="J10" s="159">
        <v>66700</v>
      </c>
      <c r="K10" s="158">
        <f>J10/I10/100%</f>
        <v>1.0833373938183177</v>
      </c>
      <c r="L10" s="161">
        <f t="shared" si="1"/>
        <v>0.9201180289333667</v>
      </c>
      <c r="M10" s="186">
        <f>J10-C10</f>
        <v>-5790.699999999997</v>
      </c>
    </row>
    <row r="11" spans="1:13" ht="12.75">
      <c r="A11" s="185" t="s">
        <v>117</v>
      </c>
      <c r="B11" s="159">
        <v>0</v>
      </c>
      <c r="C11" s="159">
        <v>0.4</v>
      </c>
      <c r="D11" s="158">
        <v>0</v>
      </c>
      <c r="E11" s="8"/>
      <c r="F11" s="8"/>
      <c r="G11" s="8"/>
      <c r="H11" s="8"/>
      <c r="I11" s="159"/>
      <c r="J11" s="159">
        <v>12.8</v>
      </c>
      <c r="K11" s="158"/>
      <c r="L11" s="161">
        <f t="shared" si="1"/>
        <v>32</v>
      </c>
      <c r="M11" s="186">
        <f>J11-C11</f>
        <v>12.4</v>
      </c>
    </row>
    <row r="12" spans="1:13" ht="12.75">
      <c r="A12" s="185" t="s">
        <v>110</v>
      </c>
      <c r="B12" s="157">
        <v>8100</v>
      </c>
      <c r="C12" s="157">
        <v>8407.5</v>
      </c>
      <c r="D12" s="158">
        <f t="shared" si="2"/>
        <v>1.037962962962963</v>
      </c>
      <c r="E12" s="8"/>
      <c r="F12" s="8"/>
      <c r="G12" s="8"/>
      <c r="H12" s="8"/>
      <c r="I12" s="157">
        <v>13233</v>
      </c>
      <c r="J12" s="157">
        <v>10850.5</v>
      </c>
      <c r="K12" s="158">
        <f t="shared" si="0"/>
        <v>0.8199576815536915</v>
      </c>
      <c r="L12" s="161">
        <f t="shared" si="1"/>
        <v>1.2905738923580137</v>
      </c>
      <c r="M12" s="186">
        <f aca="true" t="shared" si="3" ref="M12:M44">J12-C12</f>
        <v>2443</v>
      </c>
    </row>
    <row r="13" spans="1:13" ht="12.75">
      <c r="A13" s="185" t="s">
        <v>131</v>
      </c>
      <c r="B13" s="159">
        <v>93525</v>
      </c>
      <c r="C13" s="159">
        <v>21638.6</v>
      </c>
      <c r="D13" s="158">
        <f t="shared" si="2"/>
        <v>0.23136701416733493</v>
      </c>
      <c r="E13" s="8"/>
      <c r="F13" s="8"/>
      <c r="G13" s="8"/>
      <c r="H13" s="8"/>
      <c r="I13" s="159">
        <v>70516</v>
      </c>
      <c r="J13" s="159">
        <v>22830.1</v>
      </c>
      <c r="K13" s="158">
        <f t="shared" si="0"/>
        <v>0.32375772874241304</v>
      </c>
      <c r="L13" s="161">
        <f t="shared" si="1"/>
        <v>1.0550636362796115</v>
      </c>
      <c r="M13" s="186">
        <f t="shared" si="3"/>
        <v>1191.5</v>
      </c>
    </row>
    <row r="14" spans="1:13" ht="12.75">
      <c r="A14" s="187" t="s">
        <v>132</v>
      </c>
      <c r="B14" s="159">
        <v>172376</v>
      </c>
      <c r="C14" s="159">
        <v>149452.6</v>
      </c>
      <c r="D14" s="158">
        <f t="shared" si="2"/>
        <v>0.8670151297164339</v>
      </c>
      <c r="E14" s="8"/>
      <c r="F14" s="8"/>
      <c r="G14" s="8"/>
      <c r="H14" s="8"/>
      <c r="I14" s="159">
        <v>176922</v>
      </c>
      <c r="J14" s="159">
        <v>138966.2</v>
      </c>
      <c r="K14" s="158">
        <f t="shared" si="0"/>
        <v>0.7854659115316355</v>
      </c>
      <c r="L14" s="161">
        <f t="shared" si="1"/>
        <v>0.9298346097692513</v>
      </c>
      <c r="M14" s="186">
        <f t="shared" si="3"/>
        <v>-10486.399999999994</v>
      </c>
    </row>
    <row r="15" spans="1:13" ht="12.75">
      <c r="A15" s="187" t="s">
        <v>133</v>
      </c>
      <c r="B15" s="159">
        <v>5450</v>
      </c>
      <c r="C15" s="159">
        <v>1953.4</v>
      </c>
      <c r="D15" s="158">
        <f t="shared" si="2"/>
        <v>0.35842201834862386</v>
      </c>
      <c r="E15" s="8"/>
      <c r="F15" s="8"/>
      <c r="G15" s="8"/>
      <c r="H15" s="8"/>
      <c r="I15" s="159">
        <v>5450</v>
      </c>
      <c r="J15" s="159">
        <v>2642.7</v>
      </c>
      <c r="K15" s="158">
        <f t="shared" si="0"/>
        <v>0.4848990825688073</v>
      </c>
      <c r="L15" s="161">
        <f t="shared" si="1"/>
        <v>1.3528719156342786</v>
      </c>
      <c r="M15" s="186">
        <f t="shared" si="3"/>
        <v>689.2999999999997</v>
      </c>
    </row>
    <row r="16" spans="1:13" ht="12.75">
      <c r="A16" s="188" t="s">
        <v>95</v>
      </c>
      <c r="B16" s="159">
        <v>9883</v>
      </c>
      <c r="C16" s="159">
        <v>6829.9</v>
      </c>
      <c r="D16" s="158">
        <f t="shared" si="2"/>
        <v>0.6910755843367398</v>
      </c>
      <c r="E16" s="8"/>
      <c r="F16" s="8"/>
      <c r="G16" s="8"/>
      <c r="H16" s="8"/>
      <c r="I16" s="159">
        <v>9016</v>
      </c>
      <c r="J16" s="159">
        <v>9305.4</v>
      </c>
      <c r="K16" s="158">
        <f t="shared" si="0"/>
        <v>1.0320984915705411</v>
      </c>
      <c r="L16" s="161">
        <f t="shared" si="1"/>
        <v>1.362450401909252</v>
      </c>
      <c r="M16" s="186">
        <f t="shared" si="3"/>
        <v>2475.5</v>
      </c>
    </row>
    <row r="17" spans="1:13" ht="26.25" thickBot="1">
      <c r="A17" s="189" t="s">
        <v>99</v>
      </c>
      <c r="B17" s="164">
        <v>0</v>
      </c>
      <c r="C17" s="164">
        <v>128.6</v>
      </c>
      <c r="D17" s="165"/>
      <c r="E17" s="8"/>
      <c r="F17" s="8"/>
      <c r="G17" s="8"/>
      <c r="H17" s="8"/>
      <c r="I17" s="164">
        <v>0</v>
      </c>
      <c r="J17" s="164">
        <v>3.5</v>
      </c>
      <c r="K17" s="165"/>
      <c r="L17" s="166"/>
      <c r="M17" s="190">
        <f t="shared" si="3"/>
        <v>-125.1</v>
      </c>
    </row>
    <row r="18" spans="1:13" ht="13.5" thickBot="1">
      <c r="A18" s="170" t="s">
        <v>101</v>
      </c>
      <c r="B18" s="171">
        <f>SUM(B7:B17)</f>
        <v>790956</v>
      </c>
      <c r="C18" s="171">
        <f>SUM(C7:C17)</f>
        <v>637952.4</v>
      </c>
      <c r="D18" s="172">
        <f t="shared" si="2"/>
        <v>0.8065586454872332</v>
      </c>
      <c r="E18" s="173"/>
      <c r="F18" s="173"/>
      <c r="G18" s="173"/>
      <c r="H18" s="173"/>
      <c r="I18" s="171">
        <v>814087.6</v>
      </c>
      <c r="J18" s="171">
        <f>SUM(J7:J17)</f>
        <v>690401.2000000001</v>
      </c>
      <c r="K18" s="172">
        <f t="shared" si="0"/>
        <v>0.8480674561312568</v>
      </c>
      <c r="L18" s="174">
        <f>J18/C18</f>
        <v>1.0822142843259153</v>
      </c>
      <c r="M18" s="175">
        <f t="shared" si="3"/>
        <v>52448.80000000005</v>
      </c>
    </row>
    <row r="19" spans="1:13" ht="25.5">
      <c r="A19" s="191" t="s">
        <v>134</v>
      </c>
      <c r="B19" s="167">
        <v>306000</v>
      </c>
      <c r="C19" s="167">
        <v>199568.3</v>
      </c>
      <c r="D19" s="168">
        <f t="shared" si="2"/>
        <v>0.6521839869281045</v>
      </c>
      <c r="E19" s="8"/>
      <c r="F19" s="8"/>
      <c r="G19" s="8"/>
      <c r="H19" s="8"/>
      <c r="I19" s="167">
        <v>280571</v>
      </c>
      <c r="J19" s="167">
        <v>163867.1</v>
      </c>
      <c r="K19" s="168">
        <f t="shared" si="0"/>
        <v>0.5840486008889015</v>
      </c>
      <c r="L19" s="169">
        <f>J19/C19</f>
        <v>0.8211078613186564</v>
      </c>
      <c r="M19" s="192">
        <f t="shared" si="3"/>
        <v>-35701.19999999998</v>
      </c>
    </row>
    <row r="20" spans="1:13" ht="12.75">
      <c r="A20" s="185" t="s">
        <v>112</v>
      </c>
      <c r="B20" s="159">
        <v>9520</v>
      </c>
      <c r="C20" s="159">
        <v>6822.1</v>
      </c>
      <c r="D20" s="160">
        <f t="shared" si="2"/>
        <v>0.7166071428571429</v>
      </c>
      <c r="E20" s="8"/>
      <c r="F20" s="8"/>
      <c r="G20" s="8"/>
      <c r="H20" s="8"/>
      <c r="I20" s="159">
        <v>9996</v>
      </c>
      <c r="J20" s="159">
        <v>4861.1</v>
      </c>
      <c r="K20" s="160">
        <f t="shared" si="0"/>
        <v>0.4863045218087235</v>
      </c>
      <c r="L20" s="161">
        <f>J20/C20</f>
        <v>0.7125518535348353</v>
      </c>
      <c r="M20" s="186">
        <f t="shared" si="3"/>
        <v>-1961</v>
      </c>
    </row>
    <row r="21" spans="1:13" ht="25.5">
      <c r="A21" s="185" t="s">
        <v>135</v>
      </c>
      <c r="B21" s="159">
        <v>30000</v>
      </c>
      <c r="C21" s="159">
        <v>33004.2</v>
      </c>
      <c r="D21" s="160">
        <f t="shared" si="2"/>
        <v>1.10014</v>
      </c>
      <c r="E21" s="8"/>
      <c r="F21" s="8"/>
      <c r="G21" s="8"/>
      <c r="H21" s="8"/>
      <c r="I21" s="159">
        <v>30000</v>
      </c>
      <c r="J21" s="159">
        <v>29822</v>
      </c>
      <c r="K21" s="160">
        <f t="shared" si="0"/>
        <v>0.9940666666666667</v>
      </c>
      <c r="L21" s="161">
        <f>J21/C21</f>
        <v>0.9035819683555427</v>
      </c>
      <c r="M21" s="186">
        <f t="shared" si="3"/>
        <v>-3182.199999999997</v>
      </c>
    </row>
    <row r="22" spans="1:13" ht="38.25">
      <c r="A22" s="185" t="s">
        <v>125</v>
      </c>
      <c r="B22" s="159"/>
      <c r="C22" s="159">
        <v>256.3</v>
      </c>
      <c r="D22" s="160"/>
      <c r="E22" s="8"/>
      <c r="F22" s="8"/>
      <c r="G22" s="8"/>
      <c r="H22" s="8"/>
      <c r="I22" s="159">
        <v>0</v>
      </c>
      <c r="J22" s="159">
        <v>170.9</v>
      </c>
      <c r="K22" s="160"/>
      <c r="L22" s="161">
        <f>J22/C22</f>
        <v>0.666796722590714</v>
      </c>
      <c r="M22" s="186">
        <f t="shared" si="3"/>
        <v>-85.4</v>
      </c>
    </row>
    <row r="23" spans="1:13" ht="12.75">
      <c r="A23" s="185" t="s">
        <v>113</v>
      </c>
      <c r="B23" s="159">
        <v>167</v>
      </c>
      <c r="C23" s="159">
        <v>1266.3</v>
      </c>
      <c r="D23" s="160">
        <f t="shared" si="2"/>
        <v>7.5826347305389215</v>
      </c>
      <c r="E23" s="8"/>
      <c r="F23" s="8"/>
      <c r="G23" s="8"/>
      <c r="H23" s="8"/>
      <c r="I23" s="159">
        <v>1050</v>
      </c>
      <c r="J23" s="159">
        <v>1174.4</v>
      </c>
      <c r="K23" s="160">
        <f t="shared" si="0"/>
        <v>1.1184761904761906</v>
      </c>
      <c r="L23" s="161"/>
      <c r="M23" s="186">
        <f t="shared" si="3"/>
        <v>-91.89999999999986</v>
      </c>
    </row>
    <row r="24" spans="1:17" ht="12.75">
      <c r="A24" s="185" t="s">
        <v>123</v>
      </c>
      <c r="B24" s="159">
        <v>26400</v>
      </c>
      <c r="C24" s="163">
        <v>18853.8</v>
      </c>
      <c r="D24" s="160">
        <f t="shared" si="2"/>
        <v>0.7141590909090909</v>
      </c>
      <c r="E24" s="8"/>
      <c r="F24" s="8"/>
      <c r="G24" s="8"/>
      <c r="H24" s="8"/>
      <c r="I24" s="159">
        <v>23500</v>
      </c>
      <c r="J24" s="159">
        <v>22901.1</v>
      </c>
      <c r="K24" s="160">
        <f t="shared" si="0"/>
        <v>0.9745148936170213</v>
      </c>
      <c r="L24" s="161">
        <f>J24/C24</f>
        <v>1.214667600165484</v>
      </c>
      <c r="M24" s="186">
        <f t="shared" si="3"/>
        <v>4047.2999999999993</v>
      </c>
      <c r="Q24" t="s">
        <v>120</v>
      </c>
    </row>
    <row r="25" spans="1:13" ht="12.75">
      <c r="A25" s="185" t="s">
        <v>124</v>
      </c>
      <c r="B25" s="159">
        <v>9310</v>
      </c>
      <c r="C25" s="163">
        <v>9094.1</v>
      </c>
      <c r="D25" s="160">
        <f t="shared" si="2"/>
        <v>0.9768098818474759</v>
      </c>
      <c r="E25" s="8"/>
      <c r="F25" s="8"/>
      <c r="G25" s="8"/>
      <c r="H25" s="8"/>
      <c r="I25" s="159">
        <v>25890</v>
      </c>
      <c r="J25" s="159">
        <v>18359.3</v>
      </c>
      <c r="K25" s="160">
        <f t="shared" si="0"/>
        <v>0.7091270760911549</v>
      </c>
      <c r="L25" s="161">
        <f>J25/C25</f>
        <v>2.0188143961469525</v>
      </c>
      <c r="M25" s="186">
        <f t="shared" si="3"/>
        <v>9265.199999999999</v>
      </c>
    </row>
    <row r="26" spans="1:13" ht="12.75">
      <c r="A26" s="193" t="s">
        <v>127</v>
      </c>
      <c r="B26" s="159"/>
      <c r="C26" s="159"/>
      <c r="D26" s="160"/>
      <c r="E26" s="8"/>
      <c r="F26" s="8"/>
      <c r="G26" s="8"/>
      <c r="H26" s="8"/>
      <c r="I26" s="159"/>
      <c r="J26" s="159"/>
      <c r="K26" s="160"/>
      <c r="L26" s="161"/>
      <c r="M26" s="186"/>
    </row>
    <row r="27" spans="1:13" ht="12.75">
      <c r="A27" s="185" t="s">
        <v>96</v>
      </c>
      <c r="B27" s="159">
        <v>1031</v>
      </c>
      <c r="C27" s="159">
        <v>822.6</v>
      </c>
      <c r="D27" s="160">
        <f t="shared" si="2"/>
        <v>0.7978661493695441</v>
      </c>
      <c r="E27" s="8"/>
      <c r="F27" s="8"/>
      <c r="G27" s="8"/>
      <c r="H27" s="8"/>
      <c r="I27" s="159">
        <v>1140</v>
      </c>
      <c r="J27" s="159">
        <v>716.4</v>
      </c>
      <c r="K27" s="160">
        <f t="shared" si="0"/>
        <v>0.6284210526315789</v>
      </c>
      <c r="L27" s="161">
        <f>J27/C27</f>
        <v>0.8708971553610503</v>
      </c>
      <c r="M27" s="186">
        <f t="shared" si="3"/>
        <v>-106.20000000000005</v>
      </c>
    </row>
    <row r="28" spans="1:13" ht="12.75">
      <c r="A28" s="185" t="s">
        <v>121</v>
      </c>
      <c r="B28" s="159">
        <v>0</v>
      </c>
      <c r="C28" s="159">
        <v>0</v>
      </c>
      <c r="D28" s="158"/>
      <c r="E28" s="8"/>
      <c r="F28" s="8"/>
      <c r="G28" s="8"/>
      <c r="H28" s="8"/>
      <c r="I28" s="159">
        <v>24813.5</v>
      </c>
      <c r="J28" s="159">
        <v>5083</v>
      </c>
      <c r="K28" s="158">
        <f>J28/I28/100%</f>
        <v>0.20484816732826888</v>
      </c>
      <c r="L28" s="161"/>
      <c r="M28" s="186">
        <f t="shared" si="3"/>
        <v>5083</v>
      </c>
    </row>
    <row r="29" spans="1:13" ht="12.75">
      <c r="A29" s="185" t="s">
        <v>6</v>
      </c>
      <c r="B29" s="159">
        <v>0</v>
      </c>
      <c r="C29" s="159">
        <v>2767</v>
      </c>
      <c r="D29" s="158"/>
      <c r="E29" s="8"/>
      <c r="F29" s="8"/>
      <c r="G29" s="8"/>
      <c r="H29" s="8"/>
      <c r="I29" s="159">
        <v>0</v>
      </c>
      <c r="J29" s="159">
        <v>557.9</v>
      </c>
      <c r="K29" s="158"/>
      <c r="L29" s="161"/>
      <c r="M29" s="186">
        <f t="shared" si="3"/>
        <v>-2209.1</v>
      </c>
    </row>
    <row r="30" spans="1:13" ht="12.75">
      <c r="A30" s="185" t="s">
        <v>109</v>
      </c>
      <c r="B30" s="159">
        <v>134196</v>
      </c>
      <c r="C30" s="159">
        <v>63006.8</v>
      </c>
      <c r="D30" s="160">
        <f t="shared" si="2"/>
        <v>0.4695132492771767</v>
      </c>
      <c r="E30" s="8"/>
      <c r="F30" s="8"/>
      <c r="G30" s="8"/>
      <c r="H30" s="8"/>
      <c r="I30" s="159">
        <v>114526.3</v>
      </c>
      <c r="J30" s="159">
        <v>47531.8</v>
      </c>
      <c r="K30" s="158">
        <f t="shared" si="0"/>
        <v>0.4150295608956196</v>
      </c>
      <c r="L30" s="161"/>
      <c r="M30" s="186">
        <f t="shared" si="3"/>
        <v>-15475</v>
      </c>
    </row>
    <row r="31" spans="1:13" ht="25.5">
      <c r="A31" s="185" t="s">
        <v>114</v>
      </c>
      <c r="B31" s="159">
        <v>15000</v>
      </c>
      <c r="C31" s="159">
        <v>11512.2</v>
      </c>
      <c r="D31" s="160">
        <f aca="true" t="shared" si="4" ref="D31:D37">C31/B31/100%</f>
        <v>0.76748</v>
      </c>
      <c r="E31" s="8"/>
      <c r="F31" s="8"/>
      <c r="G31" s="8"/>
      <c r="H31" s="8"/>
      <c r="I31" s="159">
        <v>7000</v>
      </c>
      <c r="J31" s="159">
        <v>5065.8</v>
      </c>
      <c r="K31" s="160">
        <f t="shared" si="0"/>
        <v>0.7236857142857143</v>
      </c>
      <c r="L31" s="161">
        <f>J31/C31</f>
        <v>0.4400375254078282</v>
      </c>
      <c r="M31" s="186">
        <f t="shared" si="3"/>
        <v>-6446.400000000001</v>
      </c>
    </row>
    <row r="32" spans="1:13" ht="25.5">
      <c r="A32" s="185" t="s">
        <v>115</v>
      </c>
      <c r="B32" s="159">
        <v>0</v>
      </c>
      <c r="C32" s="159">
        <v>0</v>
      </c>
      <c r="D32" s="160"/>
      <c r="E32" s="8"/>
      <c r="F32" s="8"/>
      <c r="G32" s="8"/>
      <c r="H32" s="8"/>
      <c r="I32" s="159">
        <v>0</v>
      </c>
      <c r="J32" s="159">
        <v>0</v>
      </c>
      <c r="K32" s="160"/>
      <c r="L32" s="161"/>
      <c r="M32" s="186">
        <f t="shared" si="3"/>
        <v>0</v>
      </c>
    </row>
    <row r="33" spans="1:13" ht="12.75">
      <c r="A33" s="185" t="s">
        <v>97</v>
      </c>
      <c r="B33" s="159">
        <v>18020</v>
      </c>
      <c r="C33" s="159">
        <v>8150.1</v>
      </c>
      <c r="D33" s="160">
        <f t="shared" si="4"/>
        <v>0.4522807991120977</v>
      </c>
      <c r="E33" s="8"/>
      <c r="F33" s="8"/>
      <c r="G33" s="8"/>
      <c r="H33" s="8"/>
      <c r="I33" s="159">
        <v>15667</v>
      </c>
      <c r="J33" s="159">
        <v>19405.6</v>
      </c>
      <c r="K33" s="160">
        <f t="shared" si="0"/>
        <v>1.2386289653411628</v>
      </c>
      <c r="L33" s="161">
        <f>J33/C33</f>
        <v>2.3810259996809853</v>
      </c>
      <c r="M33" s="186">
        <f t="shared" si="3"/>
        <v>11255.499999999998</v>
      </c>
    </row>
    <row r="34" spans="1:13" ht="13.5" thickBot="1">
      <c r="A34" s="189" t="s">
        <v>7</v>
      </c>
      <c r="B34" s="164">
        <v>0</v>
      </c>
      <c r="C34" s="164">
        <v>119.6</v>
      </c>
      <c r="D34" s="176"/>
      <c r="E34" s="8"/>
      <c r="F34" s="8"/>
      <c r="G34" s="8"/>
      <c r="H34" s="8"/>
      <c r="I34" s="164"/>
      <c r="J34" s="164">
        <v>397.8</v>
      </c>
      <c r="K34" s="176"/>
      <c r="L34" s="166"/>
      <c r="M34" s="190">
        <f t="shared" si="3"/>
        <v>278.20000000000005</v>
      </c>
    </row>
    <row r="35" spans="1:13" ht="13.5" thickBot="1">
      <c r="A35" s="170" t="s">
        <v>102</v>
      </c>
      <c r="B35" s="171">
        <f>SUM(B19:B34)</f>
        <v>549644</v>
      </c>
      <c r="C35" s="171">
        <f>SUM(C19:C34)</f>
        <v>355243.39999999985</v>
      </c>
      <c r="D35" s="172">
        <f t="shared" si="4"/>
        <v>0.6463154332622567</v>
      </c>
      <c r="E35" s="173"/>
      <c r="F35" s="173"/>
      <c r="G35" s="173"/>
      <c r="H35" s="173"/>
      <c r="I35" s="171">
        <v>534153.8</v>
      </c>
      <c r="J35" s="171">
        <f>SUM(J19:J34)</f>
        <v>319914.19999999995</v>
      </c>
      <c r="K35" s="172">
        <f t="shared" si="0"/>
        <v>0.5989177648834473</v>
      </c>
      <c r="L35" s="174">
        <f>J35/C35</f>
        <v>0.9005493135129325</v>
      </c>
      <c r="M35" s="175">
        <f t="shared" si="3"/>
        <v>-35329.199999999895</v>
      </c>
    </row>
    <row r="36" spans="1:13" ht="13.5" thickBot="1">
      <c r="A36" s="178" t="s">
        <v>103</v>
      </c>
      <c r="B36" s="179">
        <f>SUM(B18+B35)</f>
        <v>1340600</v>
      </c>
      <c r="C36" s="179">
        <f>SUM(C18+C35)</f>
        <v>993195.7999999998</v>
      </c>
      <c r="D36" s="180">
        <f t="shared" si="4"/>
        <v>0.7408591675369236</v>
      </c>
      <c r="E36" s="177"/>
      <c r="F36" s="177"/>
      <c r="G36" s="177"/>
      <c r="H36" s="177"/>
      <c r="I36" s="179">
        <v>1348241.4</v>
      </c>
      <c r="J36" s="179">
        <f>SUM(J18+J35)</f>
        <v>1010315.4</v>
      </c>
      <c r="K36" s="180">
        <f t="shared" si="0"/>
        <v>0.7493579413894278</v>
      </c>
      <c r="L36" s="181">
        <f>J36/C36</f>
        <v>1.0172368832006742</v>
      </c>
      <c r="M36" s="182">
        <f t="shared" si="3"/>
        <v>17119.60000000021</v>
      </c>
    </row>
    <row r="37" spans="1:13" ht="13.5" thickBot="1">
      <c r="A37" s="170" t="s">
        <v>104</v>
      </c>
      <c r="B37" s="171">
        <f>SUM(B38:B43)</f>
        <v>1220532.7</v>
      </c>
      <c r="C37" s="171">
        <f>SUM(C38:C43)</f>
        <v>688815.8999999999</v>
      </c>
      <c r="D37" s="172">
        <f t="shared" si="4"/>
        <v>0.5643567763485566</v>
      </c>
      <c r="E37" s="173"/>
      <c r="F37" s="173"/>
      <c r="G37" s="173"/>
      <c r="H37" s="173"/>
      <c r="I37" s="171">
        <v>1304011.2</v>
      </c>
      <c r="J37" s="171">
        <f>SUM(J38:J43)</f>
        <v>954471.3</v>
      </c>
      <c r="K37" s="172">
        <f t="shared" si="0"/>
        <v>0.7319502317158013</v>
      </c>
      <c r="L37" s="174">
        <f>J37/C37</f>
        <v>1.3856696687750678</v>
      </c>
      <c r="M37" s="175">
        <f t="shared" si="3"/>
        <v>265655.40000000014</v>
      </c>
    </row>
    <row r="38" spans="1:13" ht="12.75">
      <c r="A38" s="194" t="s">
        <v>106</v>
      </c>
      <c r="B38" s="167">
        <v>105515.6</v>
      </c>
      <c r="C38" s="167">
        <v>26886.7</v>
      </c>
      <c r="D38" s="183">
        <f>C38/B38/100%</f>
        <v>0.2548125585221522</v>
      </c>
      <c r="E38" s="8"/>
      <c r="F38" s="8"/>
      <c r="G38" s="8"/>
      <c r="H38" s="8"/>
      <c r="I38" s="167">
        <v>135144.2</v>
      </c>
      <c r="J38" s="167">
        <v>44402.4</v>
      </c>
      <c r="K38" s="183">
        <f>J38/I38/100%</f>
        <v>0.32855572048227005</v>
      </c>
      <c r="L38" s="169"/>
      <c r="M38" s="192">
        <f t="shared" si="3"/>
        <v>17515.7</v>
      </c>
    </row>
    <row r="39" spans="1:13" ht="12.75">
      <c r="A39" s="195" t="s">
        <v>107</v>
      </c>
      <c r="B39" s="159">
        <v>1071898</v>
      </c>
      <c r="C39" s="159">
        <v>641949.5</v>
      </c>
      <c r="D39" s="160">
        <f>C39/B39/100%</f>
        <v>0.5988904727875227</v>
      </c>
      <c r="E39" s="8"/>
      <c r="F39" s="8"/>
      <c r="G39" s="8"/>
      <c r="H39" s="8"/>
      <c r="I39" s="159">
        <v>1159367</v>
      </c>
      <c r="J39" s="159">
        <v>900686.9</v>
      </c>
      <c r="K39" s="160">
        <f>J39/I39/100%</f>
        <v>0.7768781585123606</v>
      </c>
      <c r="L39" s="162">
        <f>J39/C39</f>
        <v>1.4030494610557374</v>
      </c>
      <c r="M39" s="186">
        <f t="shared" si="3"/>
        <v>258737.40000000002</v>
      </c>
    </row>
    <row r="40" spans="1:13" ht="12.75">
      <c r="A40" s="195" t="s">
        <v>105</v>
      </c>
      <c r="B40" s="159">
        <v>43119.9</v>
      </c>
      <c r="C40" s="159">
        <v>19883.8</v>
      </c>
      <c r="D40" s="160">
        <f>C40/B40/100%</f>
        <v>0.4611281566051869</v>
      </c>
      <c r="E40" s="8"/>
      <c r="F40" s="8"/>
      <c r="G40" s="8"/>
      <c r="H40" s="8"/>
      <c r="I40" s="159">
        <v>9500</v>
      </c>
      <c r="J40" s="159">
        <v>9500</v>
      </c>
      <c r="K40" s="160">
        <f>J40/I40/100%</f>
        <v>1</v>
      </c>
      <c r="L40" s="161"/>
      <c r="M40" s="186">
        <f t="shared" si="3"/>
        <v>-10383.8</v>
      </c>
    </row>
    <row r="41" spans="1:13" ht="12.75">
      <c r="A41" s="185" t="s">
        <v>126</v>
      </c>
      <c r="B41" s="159"/>
      <c r="C41" s="159">
        <v>0</v>
      </c>
      <c r="D41" s="160"/>
      <c r="E41" s="8"/>
      <c r="F41" s="8"/>
      <c r="G41" s="8"/>
      <c r="H41" s="8"/>
      <c r="I41" s="159"/>
      <c r="J41" s="159">
        <v>40.7</v>
      </c>
      <c r="K41" s="160"/>
      <c r="L41" s="161"/>
      <c r="M41" s="186">
        <f t="shared" si="3"/>
        <v>40.7</v>
      </c>
    </row>
    <row r="42" spans="1:13" ht="12.75">
      <c r="A42" s="185" t="s">
        <v>111</v>
      </c>
      <c r="B42" s="159">
        <v>0</v>
      </c>
      <c r="C42" s="159">
        <v>96.7</v>
      </c>
      <c r="D42" s="160"/>
      <c r="E42" s="8"/>
      <c r="F42" s="8"/>
      <c r="G42" s="8"/>
      <c r="H42" s="8"/>
      <c r="I42" s="159">
        <v>0</v>
      </c>
      <c r="J42" s="159">
        <v>196.3</v>
      </c>
      <c r="K42" s="160"/>
      <c r="L42" s="161"/>
      <c r="M42" s="186">
        <f t="shared" si="3"/>
        <v>99.60000000000001</v>
      </c>
    </row>
    <row r="43" spans="1:13" ht="13.5" thickBot="1">
      <c r="A43" s="189" t="s">
        <v>94</v>
      </c>
      <c r="B43" s="164">
        <v>-0.8</v>
      </c>
      <c r="C43" s="164">
        <v>-0.8</v>
      </c>
      <c r="D43" s="176">
        <f>C43/B43/100%</f>
        <v>1</v>
      </c>
      <c r="E43" s="8"/>
      <c r="F43" s="8"/>
      <c r="G43" s="8"/>
      <c r="H43" s="8"/>
      <c r="I43" s="164">
        <v>0</v>
      </c>
      <c r="J43" s="164">
        <v>-355</v>
      </c>
      <c r="K43" s="176"/>
      <c r="L43" s="166"/>
      <c r="M43" s="190">
        <f t="shared" si="3"/>
        <v>-354.2</v>
      </c>
    </row>
    <row r="44" spans="1:13" ht="13.5" thickBot="1">
      <c r="A44" s="184" t="s">
        <v>108</v>
      </c>
      <c r="B44" s="171">
        <f>SUM(B37+B36)</f>
        <v>2561132.7</v>
      </c>
      <c r="C44" s="171">
        <f>SUM(C37+C36)</f>
        <v>1682011.6999999997</v>
      </c>
      <c r="D44" s="172">
        <f>C44/B44/100%</f>
        <v>0.6567452361995924</v>
      </c>
      <c r="E44" s="173"/>
      <c r="F44" s="173"/>
      <c r="G44" s="173"/>
      <c r="H44" s="173"/>
      <c r="I44" s="171">
        <f>SUM(I37+I36)</f>
        <v>2652252.5999999996</v>
      </c>
      <c r="J44" s="171">
        <f>SUM(J37+J36)</f>
        <v>1964786.7000000002</v>
      </c>
      <c r="K44" s="172">
        <f>J44/I44/100%</f>
        <v>0.7407992360908612</v>
      </c>
      <c r="L44" s="174">
        <f>J44/C44</f>
        <v>1.1681171421102483</v>
      </c>
      <c r="M44" s="175">
        <f t="shared" si="3"/>
        <v>282775.00000000047</v>
      </c>
    </row>
    <row r="45" spans="2:4" ht="12.75">
      <c r="B45" s="155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4" ht="12.75">
      <c r="A50" s="101"/>
      <c r="B50" s="101"/>
      <c r="C50" s="101"/>
      <c r="D50" s="153"/>
    </row>
    <row r="51" spans="1:4" ht="12.75">
      <c r="A51" s="101"/>
      <c r="B51" s="101"/>
      <c r="C51" s="101"/>
      <c r="D51" s="153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spans="1:3" ht="12.75">
      <c r="A61" s="101"/>
      <c r="B61" s="101"/>
      <c r="C61" s="101"/>
    </row>
    <row r="62" spans="1:3" ht="12.75">
      <c r="A62" s="101"/>
      <c r="B62" s="101"/>
      <c r="C62" s="101"/>
    </row>
    <row r="63" ht="12.75">
      <c r="D63" s="115"/>
    </row>
    <row r="64" spans="1:4" ht="15.75">
      <c r="A64" s="217"/>
      <c r="B64" s="217"/>
      <c r="C64" s="217"/>
      <c r="D64" s="218"/>
    </row>
    <row r="65" spans="1:4" ht="15.75">
      <c r="A65" s="156"/>
      <c r="B65" s="156"/>
      <c r="C65" s="156"/>
      <c r="D65" s="115"/>
    </row>
    <row r="66" spans="1:4" ht="15.75">
      <c r="A66" s="129"/>
      <c r="B66" s="129"/>
      <c r="C66" s="129"/>
      <c r="D66" s="115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</sheetData>
  <sheetProtection/>
  <mergeCells count="11">
    <mergeCell ref="L3:L5"/>
    <mergeCell ref="M3:M5"/>
    <mergeCell ref="K3:K5"/>
    <mergeCell ref="A2:K2"/>
    <mergeCell ref="J3:J5"/>
    <mergeCell ref="D3:D5"/>
    <mergeCell ref="A64:D64"/>
    <mergeCell ref="I3:I5"/>
    <mergeCell ref="A3:A5"/>
    <mergeCell ref="B3:B5"/>
    <mergeCell ref="C3:C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PageLayoutView="0" workbookViewId="0" topLeftCell="A1">
      <selection activeCell="U20" sqref="U20"/>
    </sheetView>
  </sheetViews>
  <sheetFormatPr defaultColWidth="9.00390625" defaultRowHeight="12.75"/>
  <cols>
    <col min="1" max="1" width="68.00390625" style="0" customWidth="1"/>
    <col min="2" max="2" width="12.625" style="0" customWidth="1"/>
    <col min="3" max="3" width="12.25390625" style="0" customWidth="1"/>
    <col min="4" max="4" width="10.0039062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1.625" style="0" customWidth="1"/>
    <col min="10" max="10" width="13.625" style="0" customWidth="1"/>
    <col min="11" max="11" width="9.875" style="0" customWidth="1"/>
    <col min="12" max="12" width="8.125" style="0" customWidth="1"/>
    <col min="13" max="13" width="9.75390625" style="0" customWidth="1"/>
  </cols>
  <sheetData>
    <row r="1" ht="0.75" customHeight="1">
      <c r="D1" s="115"/>
    </row>
    <row r="2" spans="1:11" ht="35.25" customHeight="1" thickBot="1">
      <c r="A2" s="216" t="s">
        <v>142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3" ht="12.75" customHeight="1">
      <c r="A3" s="219" t="s">
        <v>100</v>
      </c>
      <c r="B3" s="213" t="s">
        <v>118</v>
      </c>
      <c r="C3" s="222" t="s">
        <v>140</v>
      </c>
      <c r="D3" s="213" t="s">
        <v>137</v>
      </c>
      <c r="E3" s="202" t="s">
        <v>98</v>
      </c>
      <c r="F3" s="202"/>
      <c r="G3" s="202"/>
      <c r="H3" s="202"/>
      <c r="I3" s="213" t="s">
        <v>119</v>
      </c>
      <c r="J3" s="213" t="s">
        <v>141</v>
      </c>
      <c r="K3" s="213" t="s">
        <v>138</v>
      </c>
      <c r="L3" s="213" t="s">
        <v>139</v>
      </c>
      <c r="M3" s="222" t="s">
        <v>122</v>
      </c>
    </row>
    <row r="4" spans="1:13" ht="12.75">
      <c r="A4" s="220"/>
      <c r="B4" s="214"/>
      <c r="C4" s="223"/>
      <c r="D4" s="214"/>
      <c r="E4" s="200"/>
      <c r="F4" s="200"/>
      <c r="G4" s="200"/>
      <c r="H4" s="200"/>
      <c r="I4" s="214"/>
      <c r="J4" s="214"/>
      <c r="K4" s="214"/>
      <c r="L4" s="214"/>
      <c r="M4" s="223"/>
    </row>
    <row r="5" spans="1:13" ht="24" customHeight="1" thickBot="1">
      <c r="A5" s="221"/>
      <c r="B5" s="215"/>
      <c r="C5" s="224"/>
      <c r="D5" s="215"/>
      <c r="E5" s="201"/>
      <c r="F5" s="201"/>
      <c r="G5" s="201"/>
      <c r="H5" s="201"/>
      <c r="I5" s="215"/>
      <c r="J5" s="215"/>
      <c r="K5" s="215"/>
      <c r="L5" s="215"/>
      <c r="M5" s="224"/>
    </row>
    <row r="6" spans="1:13" ht="12" customHeight="1">
      <c r="A6" s="196">
        <v>1</v>
      </c>
      <c r="B6" s="197">
        <v>2</v>
      </c>
      <c r="C6" s="197">
        <v>3</v>
      </c>
      <c r="D6" s="197">
        <v>4</v>
      </c>
      <c r="E6" s="8"/>
      <c r="F6" s="8"/>
      <c r="G6" s="8"/>
      <c r="H6" s="8"/>
      <c r="I6" s="197">
        <v>5</v>
      </c>
      <c r="J6" s="197">
        <v>6</v>
      </c>
      <c r="K6" s="197">
        <v>7</v>
      </c>
      <c r="L6" s="198">
        <v>8</v>
      </c>
      <c r="M6" s="198">
        <v>9</v>
      </c>
    </row>
    <row r="7" spans="1:13" ht="12.75">
      <c r="A7" s="185" t="s">
        <v>128</v>
      </c>
      <c r="B7" s="157">
        <v>282328</v>
      </c>
      <c r="C7" s="157">
        <v>228447</v>
      </c>
      <c r="D7" s="158">
        <f>C7/B7/100%</f>
        <v>0.8091546003230285</v>
      </c>
      <c r="E7" s="8"/>
      <c r="F7" s="8"/>
      <c r="G7" s="8"/>
      <c r="H7" s="8"/>
      <c r="I7" s="157">
        <v>306176</v>
      </c>
      <c r="J7" s="157">
        <v>257700.8</v>
      </c>
      <c r="K7" s="158">
        <f aca="true" t="shared" si="0" ref="K7:K37">J7/I7/100%</f>
        <v>0.8416753762541805</v>
      </c>
      <c r="L7" s="161">
        <f aca="true" t="shared" si="1" ref="L7:L16">J7/C7</f>
        <v>1.1280550849868898</v>
      </c>
      <c r="M7" s="203">
        <f>J7-C7</f>
        <v>29253.79999999999</v>
      </c>
    </row>
    <row r="8" spans="1:13" ht="12.75">
      <c r="A8" s="185" t="s">
        <v>116</v>
      </c>
      <c r="B8" s="157">
        <v>4163</v>
      </c>
      <c r="C8" s="157">
        <v>3758.4</v>
      </c>
      <c r="D8" s="158">
        <f aca="true" t="shared" si="2" ref="D8:D37">C8/B8/100%</f>
        <v>0.9028104732164305</v>
      </c>
      <c r="E8" s="8"/>
      <c r="F8" s="8"/>
      <c r="G8" s="8"/>
      <c r="H8" s="8"/>
      <c r="I8" s="157">
        <v>4395.6</v>
      </c>
      <c r="J8" s="157">
        <v>2858.3</v>
      </c>
      <c r="K8" s="158">
        <f t="shared" si="0"/>
        <v>0.6502639002639002</v>
      </c>
      <c r="L8" s="161">
        <f t="shared" si="1"/>
        <v>0.760509791400596</v>
      </c>
      <c r="M8" s="203">
        <f>J8-C8</f>
        <v>-900.0999999999999</v>
      </c>
    </row>
    <row r="9" spans="1:13" ht="25.5">
      <c r="A9" s="185" t="s">
        <v>129</v>
      </c>
      <c r="B9" s="157">
        <v>142725</v>
      </c>
      <c r="C9" s="157">
        <v>144845.3</v>
      </c>
      <c r="D9" s="158">
        <f t="shared" si="2"/>
        <v>1.0148558416535294</v>
      </c>
      <c r="E9" s="8"/>
      <c r="F9" s="8"/>
      <c r="G9" s="8"/>
      <c r="H9" s="8"/>
      <c r="I9" s="157">
        <v>166810</v>
      </c>
      <c r="J9" s="157">
        <v>178530.9</v>
      </c>
      <c r="K9" s="158">
        <f t="shared" si="0"/>
        <v>1.0702649721239734</v>
      </c>
      <c r="L9" s="161">
        <f t="shared" si="1"/>
        <v>1.2325626029978192</v>
      </c>
      <c r="M9" s="203">
        <f>J9-C9</f>
        <v>33685.600000000006</v>
      </c>
    </row>
    <row r="10" spans="1:13" ht="12.75">
      <c r="A10" s="185" t="s">
        <v>130</v>
      </c>
      <c r="B10" s="159">
        <v>72406</v>
      </c>
      <c r="C10" s="159">
        <v>72490.7</v>
      </c>
      <c r="D10" s="158">
        <f>C10/B10/100%</f>
        <v>1.0011697925586276</v>
      </c>
      <c r="E10" s="8"/>
      <c r="F10" s="8"/>
      <c r="G10" s="8"/>
      <c r="H10" s="8"/>
      <c r="I10" s="159">
        <v>61569</v>
      </c>
      <c r="J10" s="159">
        <v>66700</v>
      </c>
      <c r="K10" s="158">
        <f>J10/I10/100%</f>
        <v>1.0833373938183177</v>
      </c>
      <c r="L10" s="161">
        <f t="shared" si="1"/>
        <v>0.9201180289333667</v>
      </c>
      <c r="M10" s="203">
        <f>J10-C10</f>
        <v>-5790.699999999997</v>
      </c>
    </row>
    <row r="11" spans="1:13" ht="12.75">
      <c r="A11" s="185" t="s">
        <v>117</v>
      </c>
      <c r="B11" s="159">
        <v>0</v>
      </c>
      <c r="C11" s="159">
        <v>0.4</v>
      </c>
      <c r="D11" s="158">
        <v>0</v>
      </c>
      <c r="E11" s="8"/>
      <c r="F11" s="8"/>
      <c r="G11" s="8"/>
      <c r="H11" s="8"/>
      <c r="I11" s="159"/>
      <c r="J11" s="159">
        <v>12.8</v>
      </c>
      <c r="K11" s="158"/>
      <c r="L11" s="161">
        <f t="shared" si="1"/>
        <v>32</v>
      </c>
      <c r="M11" s="203">
        <f>J11-C11</f>
        <v>12.4</v>
      </c>
    </row>
    <row r="12" spans="1:13" ht="12.75">
      <c r="A12" s="185" t="s">
        <v>110</v>
      </c>
      <c r="B12" s="157">
        <v>8100</v>
      </c>
      <c r="C12" s="157">
        <v>8407.5</v>
      </c>
      <c r="D12" s="158">
        <f t="shared" si="2"/>
        <v>1.037962962962963</v>
      </c>
      <c r="E12" s="8"/>
      <c r="F12" s="8"/>
      <c r="G12" s="8"/>
      <c r="H12" s="8"/>
      <c r="I12" s="157">
        <v>13233</v>
      </c>
      <c r="J12" s="157">
        <v>10850.5</v>
      </c>
      <c r="K12" s="158">
        <f t="shared" si="0"/>
        <v>0.8199576815536915</v>
      </c>
      <c r="L12" s="161">
        <f t="shared" si="1"/>
        <v>1.2905738923580137</v>
      </c>
      <c r="M12" s="203">
        <f aca="true" t="shared" si="3" ref="M12:M44">J12-C12</f>
        <v>2443</v>
      </c>
    </row>
    <row r="13" spans="1:13" ht="12.75">
      <c r="A13" s="185" t="s">
        <v>131</v>
      </c>
      <c r="B13" s="159">
        <v>93525</v>
      </c>
      <c r="C13" s="159">
        <v>21638.6</v>
      </c>
      <c r="D13" s="158">
        <f t="shared" si="2"/>
        <v>0.23136701416733493</v>
      </c>
      <c r="E13" s="8"/>
      <c r="F13" s="8"/>
      <c r="G13" s="8"/>
      <c r="H13" s="8"/>
      <c r="I13" s="159">
        <v>70516</v>
      </c>
      <c r="J13" s="159">
        <v>22830.1</v>
      </c>
      <c r="K13" s="158">
        <f t="shared" si="0"/>
        <v>0.32375772874241304</v>
      </c>
      <c r="L13" s="161">
        <f t="shared" si="1"/>
        <v>1.0550636362796115</v>
      </c>
      <c r="M13" s="203">
        <f t="shared" si="3"/>
        <v>1191.5</v>
      </c>
    </row>
    <row r="14" spans="1:13" ht="12.75">
      <c r="A14" s="187" t="s">
        <v>132</v>
      </c>
      <c r="B14" s="159">
        <v>172376</v>
      </c>
      <c r="C14" s="159">
        <v>149452.6</v>
      </c>
      <c r="D14" s="158">
        <f t="shared" si="2"/>
        <v>0.8670151297164339</v>
      </c>
      <c r="E14" s="8"/>
      <c r="F14" s="8"/>
      <c r="G14" s="8"/>
      <c r="H14" s="8"/>
      <c r="I14" s="159">
        <v>176922</v>
      </c>
      <c r="J14" s="159">
        <v>138966.2</v>
      </c>
      <c r="K14" s="158">
        <f t="shared" si="0"/>
        <v>0.7854659115316355</v>
      </c>
      <c r="L14" s="161">
        <f t="shared" si="1"/>
        <v>0.9298346097692513</v>
      </c>
      <c r="M14" s="203">
        <f t="shared" si="3"/>
        <v>-10486.399999999994</v>
      </c>
    </row>
    <row r="15" spans="1:13" ht="12.75">
      <c r="A15" s="187" t="s">
        <v>133</v>
      </c>
      <c r="B15" s="159">
        <v>5450</v>
      </c>
      <c r="C15" s="159">
        <v>1953.4</v>
      </c>
      <c r="D15" s="158">
        <f t="shared" si="2"/>
        <v>0.35842201834862386</v>
      </c>
      <c r="E15" s="8"/>
      <c r="F15" s="8"/>
      <c r="G15" s="8"/>
      <c r="H15" s="8"/>
      <c r="I15" s="159">
        <v>5450</v>
      </c>
      <c r="J15" s="159">
        <v>2642.7</v>
      </c>
      <c r="K15" s="158">
        <f t="shared" si="0"/>
        <v>0.4848990825688073</v>
      </c>
      <c r="L15" s="161">
        <f t="shared" si="1"/>
        <v>1.3528719156342786</v>
      </c>
      <c r="M15" s="203">
        <f t="shared" si="3"/>
        <v>689.2999999999997</v>
      </c>
    </row>
    <row r="16" spans="1:13" ht="12.75">
      <c r="A16" s="188" t="s">
        <v>95</v>
      </c>
      <c r="B16" s="159">
        <v>9883</v>
      </c>
      <c r="C16" s="159">
        <v>6829.9</v>
      </c>
      <c r="D16" s="158">
        <f t="shared" si="2"/>
        <v>0.6910755843367398</v>
      </c>
      <c r="E16" s="8"/>
      <c r="F16" s="8"/>
      <c r="G16" s="8"/>
      <c r="H16" s="8"/>
      <c r="I16" s="159">
        <v>9016</v>
      </c>
      <c r="J16" s="159">
        <v>9305.4</v>
      </c>
      <c r="K16" s="158">
        <f t="shared" si="0"/>
        <v>1.0320984915705411</v>
      </c>
      <c r="L16" s="161">
        <f t="shared" si="1"/>
        <v>1.362450401909252</v>
      </c>
      <c r="M16" s="203">
        <f t="shared" si="3"/>
        <v>2475.5</v>
      </c>
    </row>
    <row r="17" spans="1:13" ht="26.25" thickBot="1">
      <c r="A17" s="189" t="s">
        <v>99</v>
      </c>
      <c r="B17" s="164">
        <v>0</v>
      </c>
      <c r="C17" s="164">
        <v>128.6</v>
      </c>
      <c r="D17" s="165"/>
      <c r="E17" s="8"/>
      <c r="F17" s="8"/>
      <c r="G17" s="8"/>
      <c r="H17" s="8"/>
      <c r="I17" s="164">
        <v>0</v>
      </c>
      <c r="J17" s="164">
        <v>3.5</v>
      </c>
      <c r="K17" s="165"/>
      <c r="L17" s="166"/>
      <c r="M17" s="204">
        <f t="shared" si="3"/>
        <v>-125.1</v>
      </c>
    </row>
    <row r="18" spans="1:13" ht="13.5" thickBot="1">
      <c r="A18" s="170" t="s">
        <v>101</v>
      </c>
      <c r="B18" s="171">
        <f>SUM(B7:B17)</f>
        <v>790956</v>
      </c>
      <c r="C18" s="171">
        <f>SUM(C7:C17)</f>
        <v>637952.4</v>
      </c>
      <c r="D18" s="172">
        <f t="shared" si="2"/>
        <v>0.8065586454872332</v>
      </c>
      <c r="E18" s="173"/>
      <c r="F18" s="173"/>
      <c r="G18" s="173"/>
      <c r="H18" s="173"/>
      <c r="I18" s="171">
        <v>814087.6</v>
      </c>
      <c r="J18" s="171">
        <f>SUM(J7:J17)</f>
        <v>690401.2000000001</v>
      </c>
      <c r="K18" s="172">
        <f t="shared" si="0"/>
        <v>0.8480674561312568</v>
      </c>
      <c r="L18" s="207">
        <f>J18/C18</f>
        <v>1.0822142843259153</v>
      </c>
      <c r="M18" s="128">
        <f t="shared" si="3"/>
        <v>52448.80000000005</v>
      </c>
    </row>
    <row r="19" spans="1:13" ht="25.5">
      <c r="A19" s="191" t="s">
        <v>134</v>
      </c>
      <c r="B19" s="167">
        <v>306000</v>
      </c>
      <c r="C19" s="167">
        <v>199568.3</v>
      </c>
      <c r="D19" s="168">
        <f t="shared" si="2"/>
        <v>0.6521839869281045</v>
      </c>
      <c r="E19" s="8"/>
      <c r="F19" s="8"/>
      <c r="G19" s="8"/>
      <c r="H19" s="8"/>
      <c r="I19" s="167">
        <v>280571</v>
      </c>
      <c r="J19" s="167">
        <v>163867.1</v>
      </c>
      <c r="K19" s="168">
        <f t="shared" si="0"/>
        <v>0.5840486008889015</v>
      </c>
      <c r="L19" s="169">
        <f>J19/C19</f>
        <v>0.8211078613186564</v>
      </c>
      <c r="M19" s="205">
        <f t="shared" si="3"/>
        <v>-35701.19999999998</v>
      </c>
    </row>
    <row r="20" spans="1:13" ht="12.75">
      <c r="A20" s="185" t="s">
        <v>112</v>
      </c>
      <c r="B20" s="159">
        <v>9520</v>
      </c>
      <c r="C20" s="159">
        <v>6822.1</v>
      </c>
      <c r="D20" s="160">
        <f t="shared" si="2"/>
        <v>0.7166071428571429</v>
      </c>
      <c r="E20" s="8"/>
      <c r="F20" s="8"/>
      <c r="G20" s="8"/>
      <c r="H20" s="8"/>
      <c r="I20" s="159">
        <v>9996</v>
      </c>
      <c r="J20" s="159">
        <v>4861.1</v>
      </c>
      <c r="K20" s="160">
        <f t="shared" si="0"/>
        <v>0.4863045218087235</v>
      </c>
      <c r="L20" s="161">
        <f>J20/C20</f>
        <v>0.7125518535348353</v>
      </c>
      <c r="M20" s="203">
        <f t="shared" si="3"/>
        <v>-1961</v>
      </c>
    </row>
    <row r="21" spans="1:13" ht="25.5">
      <c r="A21" s="185" t="s">
        <v>135</v>
      </c>
      <c r="B21" s="159">
        <v>30000</v>
      </c>
      <c r="C21" s="159">
        <v>33004.2</v>
      </c>
      <c r="D21" s="160">
        <f t="shared" si="2"/>
        <v>1.10014</v>
      </c>
      <c r="E21" s="8"/>
      <c r="F21" s="8"/>
      <c r="G21" s="8"/>
      <c r="H21" s="8"/>
      <c r="I21" s="159">
        <v>30000</v>
      </c>
      <c r="J21" s="159">
        <v>29822</v>
      </c>
      <c r="K21" s="160">
        <f t="shared" si="0"/>
        <v>0.9940666666666667</v>
      </c>
      <c r="L21" s="161">
        <f>J21/C21</f>
        <v>0.9035819683555427</v>
      </c>
      <c r="M21" s="203">
        <f t="shared" si="3"/>
        <v>-3182.199999999997</v>
      </c>
    </row>
    <row r="22" spans="1:13" ht="38.25">
      <c r="A22" s="185" t="s">
        <v>125</v>
      </c>
      <c r="B22" s="159"/>
      <c r="C22" s="159">
        <v>256.3</v>
      </c>
      <c r="D22" s="160"/>
      <c r="E22" s="8"/>
      <c r="F22" s="8"/>
      <c r="G22" s="8"/>
      <c r="H22" s="8"/>
      <c r="I22" s="159">
        <v>0</v>
      </c>
      <c r="J22" s="159">
        <v>170.9</v>
      </c>
      <c r="K22" s="160"/>
      <c r="L22" s="161">
        <f>J22/C22</f>
        <v>0.666796722590714</v>
      </c>
      <c r="M22" s="203">
        <f t="shared" si="3"/>
        <v>-85.4</v>
      </c>
    </row>
    <row r="23" spans="1:13" ht="12.75">
      <c r="A23" s="185" t="s">
        <v>113</v>
      </c>
      <c r="B23" s="159">
        <v>167</v>
      </c>
      <c r="C23" s="159">
        <v>1266.3</v>
      </c>
      <c r="D23" s="160">
        <f t="shared" si="2"/>
        <v>7.5826347305389215</v>
      </c>
      <c r="E23" s="8"/>
      <c r="F23" s="8"/>
      <c r="G23" s="8"/>
      <c r="H23" s="8"/>
      <c r="I23" s="159">
        <v>1050</v>
      </c>
      <c r="J23" s="159">
        <v>1174.4</v>
      </c>
      <c r="K23" s="160">
        <f t="shared" si="0"/>
        <v>1.1184761904761906</v>
      </c>
      <c r="L23" s="161"/>
      <c r="M23" s="203">
        <f t="shared" si="3"/>
        <v>-91.89999999999986</v>
      </c>
    </row>
    <row r="24" spans="1:15" ht="12.75">
      <c r="A24" s="185" t="s">
        <v>123</v>
      </c>
      <c r="B24" s="159">
        <v>26400</v>
      </c>
      <c r="C24" s="163">
        <v>18853.8</v>
      </c>
      <c r="D24" s="160">
        <f t="shared" si="2"/>
        <v>0.7141590909090909</v>
      </c>
      <c r="E24" s="8"/>
      <c r="F24" s="8"/>
      <c r="G24" s="8"/>
      <c r="H24" s="8"/>
      <c r="I24" s="159">
        <v>23500</v>
      </c>
      <c r="J24" s="159">
        <v>22901.1</v>
      </c>
      <c r="K24" s="160">
        <f t="shared" si="0"/>
        <v>0.9745148936170213</v>
      </c>
      <c r="L24" s="161">
        <f>J24/C24</f>
        <v>1.214667600165484</v>
      </c>
      <c r="M24" s="203">
        <f t="shared" si="3"/>
        <v>4047.2999999999993</v>
      </c>
      <c r="O24" t="s">
        <v>120</v>
      </c>
    </row>
    <row r="25" spans="1:13" ht="12.75">
      <c r="A25" s="185" t="s">
        <v>124</v>
      </c>
      <c r="B25" s="159">
        <v>9310</v>
      </c>
      <c r="C25" s="163">
        <v>9094.1</v>
      </c>
      <c r="D25" s="160">
        <f t="shared" si="2"/>
        <v>0.9768098818474759</v>
      </c>
      <c r="E25" s="8"/>
      <c r="F25" s="8"/>
      <c r="G25" s="8"/>
      <c r="H25" s="8"/>
      <c r="I25" s="159">
        <v>25890</v>
      </c>
      <c r="J25" s="159">
        <v>18359.3</v>
      </c>
      <c r="K25" s="160">
        <f t="shared" si="0"/>
        <v>0.7091270760911549</v>
      </c>
      <c r="L25" s="161">
        <f>J25/C25</f>
        <v>2.0188143961469525</v>
      </c>
      <c r="M25" s="203">
        <f t="shared" si="3"/>
        <v>9265.199999999999</v>
      </c>
    </row>
    <row r="26" spans="1:13" ht="12.75">
      <c r="A26" s="193" t="s">
        <v>127</v>
      </c>
      <c r="B26" s="159"/>
      <c r="C26" s="159"/>
      <c r="D26" s="160"/>
      <c r="E26" s="8"/>
      <c r="F26" s="8"/>
      <c r="G26" s="8"/>
      <c r="H26" s="8"/>
      <c r="I26" s="159"/>
      <c r="J26" s="159"/>
      <c r="K26" s="160"/>
      <c r="L26" s="161"/>
      <c r="M26" s="203"/>
    </row>
    <row r="27" spans="1:13" ht="12.75">
      <c r="A27" s="185" t="s">
        <v>96</v>
      </c>
      <c r="B27" s="159">
        <v>1031</v>
      </c>
      <c r="C27" s="159">
        <v>822.6</v>
      </c>
      <c r="D27" s="160">
        <f t="shared" si="2"/>
        <v>0.7978661493695441</v>
      </c>
      <c r="E27" s="8"/>
      <c r="F27" s="8"/>
      <c r="G27" s="8"/>
      <c r="H27" s="8"/>
      <c r="I27" s="159">
        <v>1140</v>
      </c>
      <c r="J27" s="159">
        <v>716.4</v>
      </c>
      <c r="K27" s="160">
        <f t="shared" si="0"/>
        <v>0.6284210526315789</v>
      </c>
      <c r="L27" s="161">
        <f>J27/C27</f>
        <v>0.8708971553610503</v>
      </c>
      <c r="M27" s="203">
        <f t="shared" si="3"/>
        <v>-106.20000000000005</v>
      </c>
    </row>
    <row r="28" spans="1:13" ht="12.75">
      <c r="A28" s="185" t="s">
        <v>121</v>
      </c>
      <c r="B28" s="159">
        <v>0</v>
      </c>
      <c r="C28" s="159">
        <v>0</v>
      </c>
      <c r="D28" s="158"/>
      <c r="E28" s="8"/>
      <c r="F28" s="8"/>
      <c r="G28" s="8"/>
      <c r="H28" s="8"/>
      <c r="I28" s="159">
        <v>24813.5</v>
      </c>
      <c r="J28" s="159">
        <v>5083</v>
      </c>
      <c r="K28" s="158">
        <f>J28/I28/100%</f>
        <v>0.20484816732826888</v>
      </c>
      <c r="L28" s="161"/>
      <c r="M28" s="203">
        <f t="shared" si="3"/>
        <v>5083</v>
      </c>
    </row>
    <row r="29" spans="1:13" ht="12.75">
      <c r="A29" s="185" t="s">
        <v>6</v>
      </c>
      <c r="B29" s="159">
        <v>0</v>
      </c>
      <c r="C29" s="159">
        <v>2767</v>
      </c>
      <c r="D29" s="158"/>
      <c r="E29" s="8"/>
      <c r="F29" s="8"/>
      <c r="G29" s="8"/>
      <c r="H29" s="8"/>
      <c r="I29" s="159">
        <v>0</v>
      </c>
      <c r="J29" s="159">
        <v>557.9</v>
      </c>
      <c r="K29" s="158"/>
      <c r="L29" s="161"/>
      <c r="M29" s="203">
        <f t="shared" si="3"/>
        <v>-2209.1</v>
      </c>
    </row>
    <row r="30" spans="1:13" ht="12.75">
      <c r="A30" s="185" t="s">
        <v>109</v>
      </c>
      <c r="B30" s="159">
        <v>134196</v>
      </c>
      <c r="C30" s="159">
        <v>63006.8</v>
      </c>
      <c r="D30" s="160">
        <f t="shared" si="2"/>
        <v>0.4695132492771767</v>
      </c>
      <c r="E30" s="8"/>
      <c r="F30" s="8"/>
      <c r="G30" s="8"/>
      <c r="H30" s="8"/>
      <c r="I30" s="159">
        <v>114526.3</v>
      </c>
      <c r="J30" s="159">
        <v>47531.8</v>
      </c>
      <c r="K30" s="158">
        <f t="shared" si="0"/>
        <v>0.4150295608956196</v>
      </c>
      <c r="L30" s="161"/>
      <c r="M30" s="203">
        <f t="shared" si="3"/>
        <v>-15475</v>
      </c>
    </row>
    <row r="31" spans="1:13" ht="25.5">
      <c r="A31" s="185" t="s">
        <v>114</v>
      </c>
      <c r="B31" s="159">
        <v>15000</v>
      </c>
      <c r="C31" s="159">
        <v>11512.2</v>
      </c>
      <c r="D31" s="160">
        <f t="shared" si="2"/>
        <v>0.76748</v>
      </c>
      <c r="E31" s="8"/>
      <c r="F31" s="8"/>
      <c r="G31" s="8"/>
      <c r="H31" s="8"/>
      <c r="I31" s="159">
        <v>7000</v>
      </c>
      <c r="J31" s="159">
        <v>5065.8</v>
      </c>
      <c r="K31" s="160">
        <f t="shared" si="0"/>
        <v>0.7236857142857143</v>
      </c>
      <c r="L31" s="161">
        <f>J31/C31</f>
        <v>0.4400375254078282</v>
      </c>
      <c r="M31" s="203">
        <f t="shared" si="3"/>
        <v>-6446.400000000001</v>
      </c>
    </row>
    <row r="32" spans="1:13" ht="25.5">
      <c r="A32" s="185" t="s">
        <v>115</v>
      </c>
      <c r="B32" s="159">
        <v>0</v>
      </c>
      <c r="C32" s="159">
        <v>0</v>
      </c>
      <c r="D32" s="160"/>
      <c r="E32" s="8"/>
      <c r="F32" s="8"/>
      <c r="G32" s="8"/>
      <c r="H32" s="8"/>
      <c r="I32" s="159">
        <v>0</v>
      </c>
      <c r="J32" s="159">
        <v>0</v>
      </c>
      <c r="K32" s="160"/>
      <c r="L32" s="161"/>
      <c r="M32" s="203">
        <f t="shared" si="3"/>
        <v>0</v>
      </c>
    </row>
    <row r="33" spans="1:13" ht="12.75">
      <c r="A33" s="185" t="s">
        <v>97</v>
      </c>
      <c r="B33" s="159">
        <v>18020</v>
      </c>
      <c r="C33" s="159">
        <v>8150.1</v>
      </c>
      <c r="D33" s="160">
        <f t="shared" si="2"/>
        <v>0.4522807991120977</v>
      </c>
      <c r="E33" s="8"/>
      <c r="F33" s="8"/>
      <c r="G33" s="8"/>
      <c r="H33" s="8"/>
      <c r="I33" s="159">
        <v>15667</v>
      </c>
      <c r="J33" s="159">
        <v>19405.6</v>
      </c>
      <c r="K33" s="160">
        <f t="shared" si="0"/>
        <v>1.2386289653411628</v>
      </c>
      <c r="L33" s="161">
        <f>J33/C33</f>
        <v>2.3810259996809853</v>
      </c>
      <c r="M33" s="203">
        <f t="shared" si="3"/>
        <v>11255.499999999998</v>
      </c>
    </row>
    <row r="34" spans="1:13" ht="13.5" thickBot="1">
      <c r="A34" s="189" t="s">
        <v>7</v>
      </c>
      <c r="B34" s="164">
        <v>0</v>
      </c>
      <c r="C34" s="164">
        <v>119.6</v>
      </c>
      <c r="D34" s="176"/>
      <c r="E34" s="8"/>
      <c r="F34" s="8"/>
      <c r="G34" s="8"/>
      <c r="H34" s="8"/>
      <c r="I34" s="164"/>
      <c r="J34" s="164">
        <v>397.8</v>
      </c>
      <c r="K34" s="176"/>
      <c r="L34" s="166"/>
      <c r="M34" s="204">
        <f t="shared" si="3"/>
        <v>278.20000000000005</v>
      </c>
    </row>
    <row r="35" spans="1:13" ht="13.5" thickBot="1">
      <c r="A35" s="170" t="s">
        <v>102</v>
      </c>
      <c r="B35" s="171">
        <f>SUM(B19:B34)</f>
        <v>549644</v>
      </c>
      <c r="C35" s="171">
        <f>SUM(C19:C34)</f>
        <v>355243.39999999985</v>
      </c>
      <c r="D35" s="172">
        <f t="shared" si="2"/>
        <v>0.6463154332622567</v>
      </c>
      <c r="E35" s="173"/>
      <c r="F35" s="173"/>
      <c r="G35" s="173"/>
      <c r="H35" s="173"/>
      <c r="I35" s="171">
        <v>534153.8</v>
      </c>
      <c r="J35" s="171">
        <f>SUM(J19:J34)</f>
        <v>319914.19999999995</v>
      </c>
      <c r="K35" s="172">
        <f t="shared" si="0"/>
        <v>0.5989177648834473</v>
      </c>
      <c r="L35" s="207">
        <f>J35/C35</f>
        <v>0.9005493135129325</v>
      </c>
      <c r="M35" s="128">
        <f t="shared" si="3"/>
        <v>-35329.199999999895</v>
      </c>
    </row>
    <row r="36" spans="1:13" ht="13.5" thickBot="1">
      <c r="A36" s="178" t="s">
        <v>103</v>
      </c>
      <c r="B36" s="179">
        <f>SUM(B18+B35)</f>
        <v>1340600</v>
      </c>
      <c r="C36" s="179">
        <f>SUM(C18+C35)</f>
        <v>993195.7999999998</v>
      </c>
      <c r="D36" s="180">
        <f t="shared" si="2"/>
        <v>0.7408591675369236</v>
      </c>
      <c r="E36" s="177"/>
      <c r="F36" s="177"/>
      <c r="G36" s="177"/>
      <c r="H36" s="177"/>
      <c r="I36" s="179">
        <v>1348241.4</v>
      </c>
      <c r="J36" s="179">
        <f>SUM(J18+J35)</f>
        <v>1010315.4</v>
      </c>
      <c r="K36" s="180">
        <f t="shared" si="0"/>
        <v>0.7493579413894278</v>
      </c>
      <c r="L36" s="208">
        <f>J36/C36</f>
        <v>1.0172368832006742</v>
      </c>
      <c r="M36" s="128">
        <f t="shared" si="3"/>
        <v>17119.60000000021</v>
      </c>
    </row>
    <row r="37" spans="1:13" ht="13.5" thickBot="1">
      <c r="A37" s="170" t="s">
        <v>104</v>
      </c>
      <c r="B37" s="171">
        <f>SUM(B38:B43)</f>
        <v>1220532.7</v>
      </c>
      <c r="C37" s="171">
        <f>SUM(C38:C43)</f>
        <v>688815.8999999999</v>
      </c>
      <c r="D37" s="172">
        <f t="shared" si="2"/>
        <v>0.5643567763485566</v>
      </c>
      <c r="E37" s="173"/>
      <c r="F37" s="173"/>
      <c r="G37" s="173"/>
      <c r="H37" s="173"/>
      <c r="I37" s="171">
        <v>1304011.2</v>
      </c>
      <c r="J37" s="171">
        <f>SUM(J38:J43)</f>
        <v>954471.3</v>
      </c>
      <c r="K37" s="172">
        <f t="shared" si="0"/>
        <v>0.7319502317158013</v>
      </c>
      <c r="L37" s="207">
        <f>J37/C37</f>
        <v>1.3856696687750678</v>
      </c>
      <c r="M37" s="128">
        <f t="shared" si="3"/>
        <v>265655.40000000014</v>
      </c>
    </row>
    <row r="38" spans="1:13" ht="12.75">
      <c r="A38" s="194" t="s">
        <v>106</v>
      </c>
      <c r="B38" s="167">
        <v>105515.6</v>
      </c>
      <c r="C38" s="167">
        <v>26886.7</v>
      </c>
      <c r="D38" s="183">
        <f>C38/B38/100%</f>
        <v>0.2548125585221522</v>
      </c>
      <c r="E38" s="8"/>
      <c r="F38" s="8"/>
      <c r="G38" s="8"/>
      <c r="H38" s="8"/>
      <c r="I38" s="167">
        <v>135144.2</v>
      </c>
      <c r="J38" s="167">
        <v>44402.4</v>
      </c>
      <c r="K38" s="183">
        <f>J38/I38/100%</f>
        <v>0.32855572048227005</v>
      </c>
      <c r="L38" s="169"/>
      <c r="M38" s="205">
        <f t="shared" si="3"/>
        <v>17515.7</v>
      </c>
    </row>
    <row r="39" spans="1:13" ht="12.75">
      <c r="A39" s="195" t="s">
        <v>107</v>
      </c>
      <c r="B39" s="159">
        <v>1071898</v>
      </c>
      <c r="C39" s="159">
        <v>641949.5</v>
      </c>
      <c r="D39" s="160">
        <f>C39/B39/100%</f>
        <v>0.5988904727875227</v>
      </c>
      <c r="E39" s="8"/>
      <c r="F39" s="8"/>
      <c r="G39" s="8"/>
      <c r="H39" s="8"/>
      <c r="I39" s="159">
        <v>1159367</v>
      </c>
      <c r="J39" s="159">
        <v>900686.9</v>
      </c>
      <c r="K39" s="160">
        <f>J39/I39/100%</f>
        <v>0.7768781585123606</v>
      </c>
      <c r="L39" s="162">
        <f>J39/C39</f>
        <v>1.4030494610557374</v>
      </c>
      <c r="M39" s="203">
        <f t="shared" si="3"/>
        <v>258737.40000000002</v>
      </c>
    </row>
    <row r="40" spans="1:13" ht="12.75">
      <c r="A40" s="195" t="s">
        <v>105</v>
      </c>
      <c r="B40" s="159">
        <v>43119.9</v>
      </c>
      <c r="C40" s="159">
        <v>19883.8</v>
      </c>
      <c r="D40" s="160">
        <f>C40/B40/100%</f>
        <v>0.4611281566051869</v>
      </c>
      <c r="E40" s="8"/>
      <c r="F40" s="8"/>
      <c r="G40" s="8"/>
      <c r="H40" s="8"/>
      <c r="I40" s="159">
        <v>9500</v>
      </c>
      <c r="J40" s="159">
        <v>9500</v>
      </c>
      <c r="K40" s="160">
        <f>J40/I40/100%</f>
        <v>1</v>
      </c>
      <c r="L40" s="161"/>
      <c r="M40" s="203">
        <f t="shared" si="3"/>
        <v>-10383.8</v>
      </c>
    </row>
    <row r="41" spans="1:13" ht="12.75">
      <c r="A41" s="185" t="s">
        <v>126</v>
      </c>
      <c r="B41" s="159"/>
      <c r="C41" s="159">
        <v>0</v>
      </c>
      <c r="D41" s="160"/>
      <c r="E41" s="8"/>
      <c r="F41" s="8"/>
      <c r="G41" s="8"/>
      <c r="H41" s="8"/>
      <c r="I41" s="159"/>
      <c r="J41" s="159">
        <v>40.7</v>
      </c>
      <c r="K41" s="160"/>
      <c r="L41" s="161"/>
      <c r="M41" s="203">
        <f t="shared" si="3"/>
        <v>40.7</v>
      </c>
    </row>
    <row r="42" spans="1:13" ht="12.75">
      <c r="A42" s="185" t="s">
        <v>111</v>
      </c>
      <c r="B42" s="159">
        <v>0</v>
      </c>
      <c r="C42" s="159">
        <v>96.7</v>
      </c>
      <c r="D42" s="160"/>
      <c r="E42" s="8"/>
      <c r="F42" s="8"/>
      <c r="G42" s="8"/>
      <c r="H42" s="8"/>
      <c r="I42" s="159">
        <v>0</v>
      </c>
      <c r="J42" s="159">
        <v>196.3</v>
      </c>
      <c r="K42" s="160"/>
      <c r="L42" s="161"/>
      <c r="M42" s="203">
        <f t="shared" si="3"/>
        <v>99.60000000000001</v>
      </c>
    </row>
    <row r="43" spans="1:13" ht="13.5" thickBot="1">
      <c r="A43" s="189" t="s">
        <v>94</v>
      </c>
      <c r="B43" s="164">
        <v>-0.8</v>
      </c>
      <c r="C43" s="164">
        <v>-0.8</v>
      </c>
      <c r="D43" s="176">
        <f>C43/B43/100%</f>
        <v>1</v>
      </c>
      <c r="E43" s="8"/>
      <c r="F43" s="8"/>
      <c r="G43" s="8"/>
      <c r="H43" s="8"/>
      <c r="I43" s="164">
        <v>0</v>
      </c>
      <c r="J43" s="164">
        <v>-355</v>
      </c>
      <c r="K43" s="176"/>
      <c r="L43" s="166"/>
      <c r="M43" s="206">
        <f t="shared" si="3"/>
        <v>-354.2</v>
      </c>
    </row>
    <row r="44" spans="1:13" ht="13.5" thickBot="1">
      <c r="A44" s="184" t="s">
        <v>108</v>
      </c>
      <c r="B44" s="171">
        <f>SUM(B37+B36)</f>
        <v>2561132.7</v>
      </c>
      <c r="C44" s="171">
        <f>SUM(C37+C36)</f>
        <v>1682011.6999999997</v>
      </c>
      <c r="D44" s="172">
        <f>C44/B44/100%</f>
        <v>0.6567452361995924</v>
      </c>
      <c r="E44" s="173"/>
      <c r="F44" s="173"/>
      <c r="G44" s="173"/>
      <c r="H44" s="173"/>
      <c r="I44" s="171">
        <f>SUM(I37+I36)</f>
        <v>2652252.5999999996</v>
      </c>
      <c r="J44" s="171">
        <f>SUM(J37+J36)</f>
        <v>1964786.7000000002</v>
      </c>
      <c r="K44" s="172">
        <f>J44/I44/100%</f>
        <v>0.7407992360908612</v>
      </c>
      <c r="L44" s="174">
        <f>J44/C44</f>
        <v>1.1681171421102483</v>
      </c>
      <c r="M44" s="175">
        <f t="shared" si="3"/>
        <v>282775.00000000047</v>
      </c>
    </row>
    <row r="45" spans="2:4" ht="12.75">
      <c r="B45" s="155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4" ht="12.75">
      <c r="A50" s="101"/>
      <c r="B50" s="101"/>
      <c r="C50" s="101"/>
      <c r="D50" s="153"/>
    </row>
    <row r="51" spans="1:4" ht="12.75">
      <c r="A51" s="101"/>
      <c r="B51" s="101"/>
      <c r="C51" s="101"/>
      <c r="D51" s="153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spans="1:3" ht="12.75">
      <c r="A61" s="101"/>
      <c r="B61" s="101"/>
      <c r="C61" s="101"/>
    </row>
    <row r="62" spans="1:3" ht="12.75">
      <c r="A62" s="101"/>
      <c r="B62" s="101"/>
      <c r="C62" s="101"/>
    </row>
    <row r="63" ht="12.75">
      <c r="D63" s="115"/>
    </row>
    <row r="64" spans="1:4" ht="15.75">
      <c r="A64" s="217"/>
      <c r="B64" s="217"/>
      <c r="C64" s="217"/>
      <c r="D64" s="218"/>
    </row>
    <row r="65" spans="1:4" ht="15.75">
      <c r="A65" s="156"/>
      <c r="B65" s="156"/>
      <c r="C65" s="156"/>
      <c r="D65" s="115"/>
    </row>
    <row r="66" spans="1:4" ht="15.75">
      <c r="A66" s="129"/>
      <c r="B66" s="129"/>
      <c r="C66" s="129"/>
      <c r="D66" s="115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</sheetData>
  <sheetProtection/>
  <mergeCells count="11">
    <mergeCell ref="K3:K5"/>
    <mergeCell ref="L3:L5"/>
    <mergeCell ref="M3:M5"/>
    <mergeCell ref="A64:D64"/>
    <mergeCell ref="A2:K2"/>
    <mergeCell ref="A3:A5"/>
    <mergeCell ref="B3:B5"/>
    <mergeCell ref="C3:C5"/>
    <mergeCell ref="D3:D5"/>
    <mergeCell ref="I3:I5"/>
    <mergeCell ref="J3:J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Кригер О. А.</cp:lastModifiedBy>
  <cp:lastPrinted>2017-11-01T07:54:56Z</cp:lastPrinted>
  <dcterms:created xsi:type="dcterms:W3CDTF">1998-12-22T06:31:00Z</dcterms:created>
  <dcterms:modified xsi:type="dcterms:W3CDTF">2017-11-07T14:35:48Z</dcterms:modified>
  <cp:category/>
  <cp:version/>
  <cp:contentType/>
  <cp:contentStatus/>
</cp:coreProperties>
</file>