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<sst xmlns="http://schemas.openxmlformats.org/spreadsheetml/2006/main" count="147" uniqueCount="106">
  <si>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>№ п/п</t>
  </si>
  <si>
    <t>Статьи затрат</t>
  </si>
  <si>
    <t>Ед.изм м2</t>
  </si>
  <si>
    <t>Сумма в год руб.</t>
  </si>
  <si>
    <t xml:space="preserve"> на 1 м2 в месяц руб.</t>
  </si>
  <si>
    <t xml:space="preserve">РАСХОДЫ </t>
  </si>
  <si>
    <t>1.</t>
  </si>
  <si>
    <t>Расходы на благоустройство и обеспечение санитарного состояния придомовой территории, в том числе:</t>
  </si>
  <si>
    <t>1 1</t>
  </si>
  <si>
    <t>Размер заработной платы в месяц (на руки –17400.00 руб. , НДФЛ – 2600,00 руб.),</t>
  </si>
  <si>
    <t>руб.</t>
  </si>
  <si>
    <t>1 2</t>
  </si>
  <si>
    <t>Уборка снега 4 месяца  (дополнительная оплата по договор подряда – работа, налоги)</t>
  </si>
  <si>
    <t>1 3</t>
  </si>
  <si>
    <t>Отчисления на социальные нужды (26,2 %)</t>
  </si>
  <si>
    <t>1 4</t>
  </si>
  <si>
    <t>Материалы (спецодежда, хозинвентарь)</t>
  </si>
  <si>
    <t>Расходы на обслуживание мусорокамер, мусорных контейнеров, в том числе:</t>
  </si>
  <si>
    <t>Численность рабочих по санитарному содержанию мест общего пользования в доме (уборщики)</t>
  </si>
  <si>
    <t>2 чел.</t>
  </si>
  <si>
    <t>2 1</t>
  </si>
  <si>
    <t xml:space="preserve">Размер  заработной платы  в месяц (на руки –  уборщица – 10177 руб., НДФЛ – 1323 руб.), </t>
  </si>
  <si>
    <t xml:space="preserve">2 2 </t>
  </si>
  <si>
    <t xml:space="preserve">2 3 </t>
  </si>
  <si>
    <t>Материалы (спецодежда, хозинвентарь, моющие средства))</t>
  </si>
  <si>
    <r>
      <t>Ремонт и обслуживание общедомового инженерного оборудования (холодного, горячего водоснабжения, центрального отопления, электрооборудования), -</t>
    </r>
    <r>
      <rPr>
        <b/>
        <sz val="9"/>
        <color indexed="8"/>
        <rFont val="Calibri"/>
        <family val="2"/>
      </rPr>
      <t>ООО "Спецжилсервис"</t>
    </r>
  </si>
  <si>
    <t xml:space="preserve">3 1 </t>
  </si>
  <si>
    <t>Материалы на сантехнические работы (краны, фасанина, канализация, трубы, задвижка и т.д.) и на электро-монтажные работы (лампы, светильники, провода, автовыключатели и т.д.)</t>
  </si>
  <si>
    <t>Электроэнергия, - всего, в том числе:  на освещение мест общего пользования в жилом доме и на эксплуатацию лифтового хозяйства</t>
  </si>
  <si>
    <t xml:space="preserve">Содержание управления </t>
  </si>
  <si>
    <t>4 чел.</t>
  </si>
  <si>
    <t xml:space="preserve">5 1 </t>
  </si>
  <si>
    <t>Председатель, размер заработной платы  (на руки 26100 руб., НДФЛ – 3900 руб.)</t>
  </si>
  <si>
    <t>5 2</t>
  </si>
  <si>
    <t xml:space="preserve">Главный бухгалтер размер заработной платы (на руки 17699 руб., НДФЛ – 2300,88 руб.) </t>
  </si>
  <si>
    <t>5 3</t>
  </si>
  <si>
    <t xml:space="preserve">Зам. Председателя размер заработной платы (на руки 17699 руб., НДФЛ – 2300,88руб.) </t>
  </si>
  <si>
    <t>5 4</t>
  </si>
  <si>
    <t>Техник-смотритель по дому размер  оплаты (на руки 5309,74 , НДФЛ – 690,27 руб.)</t>
  </si>
  <si>
    <t>5 5</t>
  </si>
  <si>
    <t>6. Услуги сторонних организаций, - всего, в том числе:</t>
  </si>
  <si>
    <t>6 1</t>
  </si>
  <si>
    <t>Очистка вентканалов и дымоходов</t>
  </si>
  <si>
    <t>6 2</t>
  </si>
  <si>
    <t>Комплексное обслуживание лифтов, ЛДСС, периодический осмотр лифтов, аварийно-техническое обслуживание лифтов (ЗАО «Подъем-1»)</t>
  </si>
  <si>
    <t>6 3</t>
  </si>
  <si>
    <t>Страхование лифтов ( ВСК страховой дом)</t>
  </si>
  <si>
    <t>6 4</t>
  </si>
  <si>
    <t>Дератизация, дезинфекция (подвал)</t>
  </si>
  <si>
    <t>6 5</t>
  </si>
  <si>
    <t>Расходы на вывоз, захоронение и утилизацию ТБО и КГМ (бытовой мусор)</t>
  </si>
  <si>
    <t>6 6</t>
  </si>
  <si>
    <t>Оплата единой  диспетчерской (лифты)</t>
  </si>
  <si>
    <t>6 7</t>
  </si>
  <si>
    <t xml:space="preserve">МУП «СЦГХ» </t>
  </si>
  <si>
    <t>6 8</t>
  </si>
  <si>
    <t>Освидетельствование и экспертиза лифтов (ООО "Эксперт-центр)</t>
  </si>
  <si>
    <t>6 9</t>
  </si>
  <si>
    <t xml:space="preserve">Услуги банка  </t>
  </si>
  <si>
    <t>Расходы на интернет, телефон</t>
  </si>
  <si>
    <t>Канцелярские и почтовые расходы</t>
  </si>
  <si>
    <t>Содержание и приобретение оргтехники</t>
  </si>
  <si>
    <t>затрат на м2</t>
  </si>
  <si>
    <t>ПРОГНОЗ НА 2011 ГОД</t>
  </si>
  <si>
    <t>Поступления:</t>
  </si>
  <si>
    <t xml:space="preserve">Отопление </t>
  </si>
  <si>
    <t>Горячее водоснабщение</t>
  </si>
  <si>
    <t>Холодное водоснабщение</t>
  </si>
  <si>
    <t>Водоотведение</t>
  </si>
  <si>
    <t>СВС теле</t>
  </si>
  <si>
    <t>Центр - телеком</t>
  </si>
  <si>
    <t>Поступлений всего</t>
  </si>
  <si>
    <t>Расходы:</t>
  </si>
  <si>
    <t>п</t>
  </si>
  <si>
    <t>Отопление и подогрев воды</t>
  </si>
  <si>
    <t>Горячее водоснабщение(предвар.)</t>
  </si>
  <si>
    <t>Итого затрат</t>
  </si>
  <si>
    <t>Плановая прибыль</t>
  </si>
  <si>
    <t>0 1</t>
  </si>
  <si>
    <t xml:space="preserve">Стоимость работ и материалов по замене кранов на стояках горячего и холодного водоснабжения, отопления </t>
  </si>
  <si>
    <t>0 2</t>
  </si>
  <si>
    <t>Материалы для текущего ремонта фасада дома, электросварочные работы, покраска бордюров,заборов, металлических и деревянных дверей в доме, малых архитектурных форм, озеленение территории и т.д. (грунтовка, шпаклевка, краска, кисти, валики, перчатки, электроды, и прочий расходный материл)</t>
  </si>
  <si>
    <t>0 3</t>
  </si>
  <si>
    <t>Вторые металические двери в подъездах</t>
  </si>
  <si>
    <t>0 4</t>
  </si>
  <si>
    <t>Металлические ограждения пешеходных зон;</t>
  </si>
  <si>
    <t>0 5</t>
  </si>
  <si>
    <t>Установку магнитных замков запасных выходов и организация съезда для колясок в подъезде №2;</t>
  </si>
  <si>
    <t>0 6</t>
  </si>
  <si>
    <t>Организацию службы консьержей (подготовка помещения, закупка оборудования и  установка системы видеонаблюдения, и пр.);</t>
  </si>
  <si>
    <t>Система консьержной</t>
  </si>
  <si>
    <t>0 7</t>
  </si>
  <si>
    <t>З/п консьержки</t>
  </si>
  <si>
    <t>0 8</t>
  </si>
  <si>
    <t>Налоги з/п с консьержек</t>
  </si>
  <si>
    <t>0 9</t>
  </si>
  <si>
    <t>Обслуживание домофонов ( ООО Панател)</t>
  </si>
  <si>
    <t>0 11</t>
  </si>
  <si>
    <t>Монтаж теплового узла</t>
  </si>
  <si>
    <t>Из фонда "Текущего ремонта" перечень планируемых  мероприятий по  улучшению обслуживанию и эксплуотации жилого дома (за счет экономии)</t>
  </si>
  <si>
    <t>начислено</t>
  </si>
  <si>
    <t>потрачено</t>
  </si>
  <si>
    <t>разница</t>
  </si>
  <si>
    <t>За счет техэксплуатации  (31,88)</t>
  </si>
  <si>
    <t>Сравнительный анализ использования денежных  средств  ТСЖ запланированных на  2011 год и фактическое их израсходование и сбережение</t>
  </si>
  <si>
    <t>Товарищества собственников жилья по адресу: МО, г.Реутов, ул.Победы, 22 к.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</si>
</sst>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#,##0&quot;р.&quot;"/>
    <numFmt numFmtId="166" formatCode="#;[Red]\-#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Calibri"/>
      <family val="2"/>
    </font>
    <font>
      <sz val="10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164" fontId="1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 wrapText="1"/>
    </xf>
    <xf numFmtId="4" fontId="25" fillId="25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4" fontId="18" fillId="25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3" fontId="18" fillId="24" borderId="10" xfId="0" applyNumberFormat="1" applyFont="1" applyFill="1" applyBorder="1" applyAlignment="1">
      <alignment vertical="center" wrapText="1"/>
    </xf>
    <xf numFmtId="4" fontId="18" fillId="24" borderId="10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 vertical="top" wrapText="1"/>
    </xf>
    <xf numFmtId="1" fontId="23" fillId="24" borderId="10" xfId="0" applyNumberFormat="1" applyFont="1" applyFill="1" applyBorder="1" applyAlignment="1">
      <alignment vertical="top" wrapText="1"/>
    </xf>
    <xf numFmtId="0" fontId="23" fillId="24" borderId="12" xfId="0" applyFont="1" applyFill="1" applyBorder="1" applyAlignment="1">
      <alignment vertical="top" wrapText="1"/>
    </xf>
    <xf numFmtId="0" fontId="23" fillId="24" borderId="12" xfId="0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vertical="top" wrapText="1"/>
    </xf>
    <xf numFmtId="4" fontId="18" fillId="24" borderId="12" xfId="0" applyNumberFormat="1" applyFont="1" applyFill="1" applyBorder="1" applyAlignment="1">
      <alignment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vertical="top" wrapText="1"/>
    </xf>
    <xf numFmtId="4" fontId="18" fillId="0" borderId="15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vertical="top" wrapText="1"/>
    </xf>
    <xf numFmtId="4" fontId="22" fillId="0" borderId="17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vertical="top" wrapText="1"/>
    </xf>
    <xf numFmtId="2" fontId="22" fillId="0" borderId="0" xfId="0" applyNumberFormat="1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/>
    </xf>
    <xf numFmtId="164" fontId="21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top" wrapText="1"/>
    </xf>
    <xf numFmtId="0" fontId="22" fillId="0" borderId="21" xfId="0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vertical="top" wrapText="1"/>
    </xf>
    <xf numFmtId="164" fontId="21" fillId="0" borderId="2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1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center" vertical="center"/>
    </xf>
    <xf numFmtId="164" fontId="29" fillId="0" borderId="22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center" wrapText="1"/>
    </xf>
    <xf numFmtId="2" fontId="30" fillId="0" borderId="0" xfId="0" applyNumberFormat="1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center" wrapText="1"/>
    </xf>
    <xf numFmtId="1" fontId="22" fillId="0" borderId="24" xfId="0" applyNumberFormat="1" applyFont="1" applyBorder="1" applyAlignment="1">
      <alignment vertical="top" wrapText="1"/>
    </xf>
    <xf numFmtId="4" fontId="22" fillId="0" borderId="24" xfId="0" applyNumberFormat="1" applyFont="1" applyBorder="1" applyAlignment="1">
      <alignment vertical="center" wrapText="1"/>
    </xf>
    <xf numFmtId="4" fontId="22" fillId="0" borderId="25" xfId="0" applyNumberFormat="1" applyFont="1" applyBorder="1" applyAlignment="1">
      <alignment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top" wrapText="1"/>
    </xf>
    <xf numFmtId="4" fontId="22" fillId="0" borderId="17" xfId="0" applyNumberFormat="1" applyFont="1" applyBorder="1" applyAlignment="1">
      <alignment vertical="top" wrapText="1"/>
    </xf>
    <xf numFmtId="4" fontId="24" fillId="0" borderId="27" xfId="0" applyNumberFormat="1" applyFont="1" applyBorder="1" applyAlignment="1">
      <alignment vertical="top" wrapText="1"/>
    </xf>
    <xf numFmtId="164" fontId="21" fillId="0" borderId="28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vertical="top" wrapText="1"/>
    </xf>
    <xf numFmtId="0" fontId="22" fillId="0" borderId="30" xfId="0" applyFont="1" applyBorder="1" applyAlignment="1">
      <alignment horizontal="center" vertical="center" wrapText="1"/>
    </xf>
    <xf numFmtId="1" fontId="22" fillId="0" borderId="30" xfId="0" applyNumberFormat="1" applyFont="1" applyBorder="1" applyAlignment="1">
      <alignment vertical="top" wrapText="1"/>
    </xf>
    <xf numFmtId="4" fontId="22" fillId="0" borderId="3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164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top" wrapText="1"/>
    </xf>
    <xf numFmtId="165" fontId="22" fillId="0" borderId="10" xfId="0" applyNumberFormat="1" applyFont="1" applyBorder="1" applyAlignment="1">
      <alignment vertical="top" wrapText="1"/>
    </xf>
    <xf numFmtId="165" fontId="22" fillId="0" borderId="24" xfId="0" applyNumberFormat="1" applyFont="1" applyBorder="1" applyAlignment="1">
      <alignment vertical="top" wrapText="1"/>
    </xf>
    <xf numFmtId="4" fontId="22" fillId="0" borderId="24" xfId="0" applyNumberFormat="1" applyFont="1" applyBorder="1" applyAlignment="1">
      <alignment vertical="top" wrapText="1"/>
    </xf>
    <xf numFmtId="4" fontId="24" fillId="0" borderId="24" xfId="0" applyNumberFormat="1" applyFont="1" applyBorder="1" applyAlignment="1">
      <alignment vertical="top" wrapText="1"/>
    </xf>
    <xf numFmtId="164" fontId="21" fillId="0" borderId="16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vertical="top" wrapText="1"/>
    </xf>
    <xf numFmtId="0" fontId="22" fillId="0" borderId="31" xfId="0" applyFont="1" applyBorder="1" applyAlignment="1">
      <alignment horizontal="center" vertical="center" wrapText="1"/>
    </xf>
    <xf numFmtId="165" fontId="22" fillId="0" borderId="31" xfId="0" applyNumberFormat="1" applyFont="1" applyBorder="1" applyAlignment="1">
      <alignment vertical="top" wrapText="1"/>
    </xf>
    <xf numFmtId="4" fontId="22" fillId="0" borderId="32" xfId="0" applyNumberFormat="1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0" fontId="23" fillId="24" borderId="3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164" fontId="18" fillId="26" borderId="10" xfId="0" applyNumberFormat="1" applyFont="1" applyFill="1" applyBorder="1" applyAlignment="1">
      <alignment horizontal="center" vertical="center" wrapText="1"/>
    </xf>
    <xf numFmtId="164" fontId="18" fillId="27" borderId="10" xfId="0" applyNumberFormat="1" applyFont="1" applyFill="1" applyBorder="1" applyAlignment="1">
      <alignment horizontal="center" vertical="center" wrapText="1"/>
    </xf>
    <xf numFmtId="164" fontId="18" fillId="28" borderId="10" xfId="0" applyNumberFormat="1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vertical="center" wrapText="1"/>
    </xf>
    <xf numFmtId="0" fontId="26" fillId="24" borderId="35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" fontId="18" fillId="29" borderId="10" xfId="0" applyNumberFormat="1" applyFont="1" applyFill="1" applyBorder="1" applyAlignment="1">
      <alignment vertical="center" wrapText="1"/>
    </xf>
    <xf numFmtId="4" fontId="18" fillId="27" borderId="10" xfId="0" applyNumberFormat="1" applyFont="1" applyFill="1" applyBorder="1" applyAlignment="1">
      <alignment vertical="center" wrapText="1"/>
    </xf>
    <xf numFmtId="4" fontId="18" fillId="26" borderId="10" xfId="0" applyNumberFormat="1" applyFont="1" applyFill="1" applyBorder="1" applyAlignment="1">
      <alignment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" fontId="22" fillId="0" borderId="36" xfId="0" applyNumberFormat="1" applyFont="1" applyBorder="1" applyAlignment="1">
      <alignment vertical="center" wrapText="1"/>
    </xf>
    <xf numFmtId="4" fontId="0" fillId="0" borderId="36" xfId="0" applyNumberFormat="1" applyBorder="1" applyAlignment="1">
      <alignment/>
    </xf>
    <xf numFmtId="4" fontId="22" fillId="0" borderId="36" xfId="0" applyNumberFormat="1" applyFont="1" applyBorder="1" applyAlignment="1">
      <alignment wrapText="1"/>
    </xf>
    <xf numFmtId="166" fontId="21" fillId="0" borderId="24" xfId="0" applyNumberFormat="1" applyFont="1" applyBorder="1" applyAlignment="1">
      <alignment horizontal="center" vertical="center" wrapText="1"/>
    </xf>
    <xf numFmtId="4" fontId="22" fillId="0" borderId="37" xfId="0" applyNumberFormat="1" applyFont="1" applyBorder="1" applyAlignment="1">
      <alignment wrapText="1"/>
    </xf>
    <xf numFmtId="4" fontId="0" fillId="0" borderId="37" xfId="0" applyNumberFormat="1" applyBorder="1" applyAlignment="1">
      <alignment/>
    </xf>
    <xf numFmtId="4" fontId="23" fillId="0" borderId="36" xfId="0" applyNumberFormat="1" applyFont="1" applyBorder="1" applyAlignment="1">
      <alignment vertical="center" wrapText="1"/>
    </xf>
    <xf numFmtId="4" fontId="23" fillId="0" borderId="34" xfId="0" applyNumberFormat="1" applyFont="1" applyBorder="1" applyAlignment="1">
      <alignment vertical="center" wrapText="1"/>
    </xf>
    <xf numFmtId="4" fontId="23" fillId="0" borderId="19" xfId="0" applyNumberFormat="1" applyFont="1" applyBorder="1" applyAlignment="1">
      <alignment vertical="center" wrapText="1"/>
    </xf>
    <xf numFmtId="4" fontId="23" fillId="0" borderId="37" xfId="0" applyNumberFormat="1" applyFont="1" applyBorder="1" applyAlignment="1">
      <alignment vertical="center" wrapText="1"/>
    </xf>
    <xf numFmtId="4" fontId="0" fillId="0" borderId="37" xfId="0" applyNumberFormat="1" applyBorder="1" applyAlignment="1">
      <alignment/>
    </xf>
    <xf numFmtId="4" fontId="19" fillId="0" borderId="36" xfId="0" applyNumberFormat="1" applyFont="1" applyBorder="1" applyAlignment="1">
      <alignment/>
    </xf>
    <xf numFmtId="0" fontId="34" fillId="0" borderId="38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164" fontId="18" fillId="24" borderId="34" xfId="0" applyNumberFormat="1" applyFont="1" applyFill="1" applyBorder="1" applyAlignment="1">
      <alignment horizontal="left" vertical="center" wrapText="1"/>
    </xf>
    <xf numFmtId="164" fontId="18" fillId="24" borderId="35" xfId="0" applyNumberFormat="1" applyFont="1" applyFill="1" applyBorder="1" applyAlignment="1">
      <alignment horizontal="left" vertical="center" wrapText="1"/>
    </xf>
    <xf numFmtId="164" fontId="18" fillId="24" borderId="11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164" fontId="22" fillId="0" borderId="36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34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top" wrapText="1"/>
    </xf>
    <xf numFmtId="164" fontId="31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2" fontId="24" fillId="0" borderId="43" xfId="0" applyNumberFormat="1" applyFont="1" applyBorder="1" applyAlignment="1">
      <alignment vertical="top" wrapText="1"/>
    </xf>
    <xf numFmtId="0" fontId="22" fillId="0" borderId="34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18" fillId="28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25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164" fontId="18" fillId="28" borderId="44" xfId="0" applyNumberFormat="1" applyFont="1" applyFill="1" applyBorder="1" applyAlignment="1">
      <alignment horizontal="center"/>
    </xf>
    <xf numFmtId="164" fontId="18" fillId="28" borderId="45" xfId="0" applyNumberFormat="1" applyFont="1" applyFill="1" applyBorder="1" applyAlignment="1">
      <alignment horizontal="center"/>
    </xf>
    <xf numFmtId="164" fontId="18" fillId="28" borderId="46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39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20" zoomScaleNormal="120" zoomScalePageLayoutView="0" workbookViewId="0" topLeftCell="A47">
      <selection activeCell="L27" sqref="L27"/>
    </sheetView>
  </sheetViews>
  <sheetFormatPr defaultColWidth="9.140625" defaultRowHeight="15"/>
  <cols>
    <col min="1" max="1" width="4.140625" style="1" customWidth="1"/>
    <col min="2" max="2" width="38.140625" style="0" customWidth="1"/>
    <col min="3" max="3" width="7.140625" style="2" customWidth="1"/>
    <col min="4" max="4" width="0.2890625" style="0" customWidth="1"/>
    <col min="5" max="5" width="11.8515625" style="0" customWidth="1"/>
    <col min="6" max="6" width="11.28125" style="0" customWidth="1"/>
    <col min="7" max="7" width="19.421875" style="3" customWidth="1"/>
    <col min="8" max="8" width="11.28125" style="0" bestFit="1" customWidth="1"/>
    <col min="10" max="10" width="14.28125" style="0" customWidth="1"/>
  </cols>
  <sheetData>
    <row r="1" spans="2:7" ht="10.5" customHeight="1">
      <c r="B1" s="4"/>
      <c r="C1" s="5"/>
      <c r="D1" s="4"/>
      <c r="E1" s="4"/>
      <c r="F1" s="4"/>
      <c r="G1" s="4"/>
    </row>
    <row r="2" spans="1:7" ht="39" customHeight="1">
      <c r="A2" s="136" t="s">
        <v>104</v>
      </c>
      <c r="B2" s="137"/>
      <c r="C2" s="137"/>
      <c r="D2" s="137"/>
      <c r="E2" s="137"/>
      <c r="F2" s="137"/>
      <c r="G2" s="137"/>
    </row>
    <row r="3" spans="1:7" ht="15">
      <c r="A3" s="167" t="s">
        <v>105</v>
      </c>
      <c r="B3" s="167"/>
      <c r="C3" s="167"/>
      <c r="D3" s="167"/>
      <c r="E3" s="167"/>
      <c r="F3" s="167"/>
      <c r="G3" s="167"/>
    </row>
    <row r="4" spans="1:7" ht="15.75" customHeight="1">
      <c r="A4" s="166" t="s">
        <v>103</v>
      </c>
      <c r="B4" s="166"/>
      <c r="C4" s="166"/>
      <c r="D4" s="166"/>
      <c r="E4" s="166"/>
      <c r="F4" s="166"/>
      <c r="G4" s="166"/>
    </row>
    <row r="5" spans="1:7" ht="15" customHeight="1">
      <c r="A5" s="165" t="s">
        <v>0</v>
      </c>
      <c r="B5" s="154" t="s">
        <v>1</v>
      </c>
      <c r="C5" s="142" t="s">
        <v>2</v>
      </c>
      <c r="D5" s="7"/>
      <c r="E5" s="142" t="s">
        <v>3</v>
      </c>
      <c r="F5" s="142" t="str">
        <f>E5</f>
        <v>Сумма в год руб.</v>
      </c>
      <c r="G5" s="142" t="s">
        <v>4</v>
      </c>
    </row>
    <row r="6" spans="1:7" ht="12.75" customHeight="1">
      <c r="A6" s="165"/>
      <c r="B6" s="154"/>
      <c r="C6" s="142"/>
      <c r="D6" s="7"/>
      <c r="E6" s="142"/>
      <c r="F6" s="142"/>
      <c r="G6" s="142"/>
    </row>
    <row r="7" spans="1:7" ht="12" customHeight="1">
      <c r="A7" s="165"/>
      <c r="B7" s="154"/>
      <c r="C7" s="142"/>
      <c r="D7" s="8"/>
      <c r="E7" s="142"/>
      <c r="F7" s="142"/>
      <c r="G7" s="142"/>
    </row>
    <row r="8" spans="1:7" ht="13.5" customHeight="1">
      <c r="A8" s="9"/>
      <c r="B8" s="159" t="s">
        <v>5</v>
      </c>
      <c r="C8" s="159"/>
      <c r="D8" s="159"/>
      <c r="E8" s="159"/>
      <c r="F8" s="159"/>
      <c r="G8" s="159"/>
    </row>
    <row r="9" spans="1:7" ht="30" customHeight="1">
      <c r="A9" s="10" t="s">
        <v>6</v>
      </c>
      <c r="B9" s="160" t="s">
        <v>7</v>
      </c>
      <c r="C9" s="160"/>
      <c r="D9" s="160"/>
      <c r="E9" s="160"/>
      <c r="F9" s="160"/>
      <c r="G9" s="160"/>
    </row>
    <row r="10" spans="1:7" ht="33" customHeight="1">
      <c r="A10" s="9"/>
      <c r="B10" s="12"/>
      <c r="C10" s="143"/>
      <c r="D10" s="143"/>
      <c r="E10" s="113" t="s">
        <v>100</v>
      </c>
      <c r="F10" s="113" t="s">
        <v>101</v>
      </c>
      <c r="G10" s="14" t="s">
        <v>102</v>
      </c>
    </row>
    <row r="11" spans="1:7" ht="30.75" customHeight="1">
      <c r="A11" s="161" t="s">
        <v>8</v>
      </c>
      <c r="B11" s="152" t="s">
        <v>9</v>
      </c>
      <c r="C11" s="143" t="s">
        <v>10</v>
      </c>
      <c r="D11" s="143"/>
      <c r="E11" s="157">
        <v>220000</v>
      </c>
      <c r="F11" s="164">
        <v>220000</v>
      </c>
      <c r="G11" s="151">
        <f>E11-F11</f>
        <v>0</v>
      </c>
    </row>
    <row r="12" spans="1:7" ht="15" customHeight="1">
      <c r="A12" s="162"/>
      <c r="B12" s="152"/>
      <c r="C12" s="143"/>
      <c r="D12" s="143"/>
      <c r="E12" s="157"/>
      <c r="F12" s="164"/>
      <c r="G12" s="151"/>
    </row>
    <row r="13" spans="1:7" ht="15" customHeight="1">
      <c r="A13" s="163"/>
      <c r="B13" s="152"/>
      <c r="C13" s="143"/>
      <c r="D13" s="143"/>
      <c r="E13" s="157"/>
      <c r="F13" s="164"/>
      <c r="G13" s="151"/>
    </row>
    <row r="14" spans="1:7" ht="27.75" customHeight="1">
      <c r="A14" s="103" t="s">
        <v>11</v>
      </c>
      <c r="B14" s="17" t="s">
        <v>12</v>
      </c>
      <c r="C14" s="13" t="s">
        <v>10</v>
      </c>
      <c r="D14" s="13"/>
      <c r="E14" s="15">
        <v>36000</v>
      </c>
      <c r="F14" s="16">
        <v>0</v>
      </c>
      <c r="G14" s="14">
        <f>E14-F14</f>
        <v>36000</v>
      </c>
    </row>
    <row r="15" spans="1:7" ht="18.75" customHeight="1">
      <c r="A15" s="103" t="s">
        <v>13</v>
      </c>
      <c r="B15" s="12" t="s">
        <v>14</v>
      </c>
      <c r="C15" s="143" t="s">
        <v>10</v>
      </c>
      <c r="D15" s="143"/>
      <c r="E15" s="15">
        <v>67072</v>
      </c>
      <c r="F15" s="16">
        <v>57640</v>
      </c>
      <c r="G15" s="14">
        <f>E15-F15</f>
        <v>9432</v>
      </c>
    </row>
    <row r="16" spans="1:7" ht="17.25" customHeight="1">
      <c r="A16" s="103" t="s">
        <v>15</v>
      </c>
      <c r="B16" s="12" t="s">
        <v>16</v>
      </c>
      <c r="C16" s="143" t="s">
        <v>10</v>
      </c>
      <c r="D16" s="143"/>
      <c r="E16" s="15">
        <v>50000</v>
      </c>
      <c r="F16" s="16">
        <v>40935.62</v>
      </c>
      <c r="G16" s="14">
        <f>E16-F16</f>
        <v>9064.379999999997</v>
      </c>
    </row>
    <row r="17" spans="1:7" ht="38.25" customHeight="1">
      <c r="A17" s="10">
        <v>2</v>
      </c>
      <c r="B17" s="11" t="s">
        <v>17</v>
      </c>
      <c r="C17" s="99" t="s">
        <v>10</v>
      </c>
      <c r="D17" s="100"/>
      <c r="E17" s="104"/>
      <c r="F17" s="105"/>
      <c r="G17" s="106"/>
    </row>
    <row r="18" spans="1:7" ht="27" customHeight="1">
      <c r="A18" s="9"/>
      <c r="B18" s="12" t="s">
        <v>18</v>
      </c>
      <c r="C18" s="143" t="s">
        <v>19</v>
      </c>
      <c r="D18" s="143"/>
      <c r="E18" s="107"/>
      <c r="F18" s="108"/>
      <c r="G18" s="109"/>
    </row>
    <row r="19" spans="1:7" ht="28.5" customHeight="1">
      <c r="A19" s="156" t="s">
        <v>20</v>
      </c>
      <c r="B19" s="152" t="s">
        <v>21</v>
      </c>
      <c r="C19" s="143" t="s">
        <v>10</v>
      </c>
      <c r="D19" s="143"/>
      <c r="E19" s="157">
        <v>253000</v>
      </c>
      <c r="F19" s="158">
        <v>253000</v>
      </c>
      <c r="G19" s="151">
        <f>E19-F19</f>
        <v>0</v>
      </c>
    </row>
    <row r="20" spans="1:7" ht="15">
      <c r="A20" s="156"/>
      <c r="B20" s="152"/>
      <c r="C20" s="143"/>
      <c r="D20" s="143"/>
      <c r="E20" s="157"/>
      <c r="F20" s="158"/>
      <c r="G20" s="151"/>
    </row>
    <row r="21" spans="1:7" ht="15">
      <c r="A21" s="156"/>
      <c r="B21" s="152"/>
      <c r="C21" s="143"/>
      <c r="D21" s="143"/>
      <c r="E21" s="157"/>
      <c r="F21" s="158"/>
      <c r="G21" s="151"/>
    </row>
    <row r="22" spans="1:7" ht="3" customHeight="1">
      <c r="A22" s="156"/>
      <c r="B22" s="152"/>
      <c r="C22" s="143"/>
      <c r="D22" s="143"/>
      <c r="E22" s="157"/>
      <c r="F22" s="158"/>
      <c r="G22" s="151"/>
    </row>
    <row r="23" spans="1:7" ht="18" customHeight="1">
      <c r="A23" s="103" t="s">
        <v>22</v>
      </c>
      <c r="B23" s="12" t="s">
        <v>14</v>
      </c>
      <c r="C23" s="143" t="s">
        <v>10</v>
      </c>
      <c r="D23" s="143"/>
      <c r="E23" s="15">
        <v>66286</v>
      </c>
      <c r="F23" s="18">
        <v>66286</v>
      </c>
      <c r="G23" s="14">
        <f>E23-F23</f>
        <v>0</v>
      </c>
    </row>
    <row r="24" spans="1:7" ht="30.75" customHeight="1">
      <c r="A24" s="103" t="s">
        <v>23</v>
      </c>
      <c r="B24" s="12" t="s">
        <v>24</v>
      </c>
      <c r="C24" s="143" t="s">
        <v>10</v>
      </c>
      <c r="D24" s="143"/>
      <c r="E24" s="15">
        <v>20000</v>
      </c>
      <c r="F24" s="18">
        <v>6862.683</v>
      </c>
      <c r="G24" s="14">
        <f>E24-F24</f>
        <v>13137.317</v>
      </c>
    </row>
    <row r="25" spans="1:10" ht="48.75" customHeight="1">
      <c r="A25" s="10">
        <v>3</v>
      </c>
      <c r="B25" s="21" t="s">
        <v>25</v>
      </c>
      <c r="C25" s="155" t="s">
        <v>10</v>
      </c>
      <c r="D25" s="155"/>
      <c r="E25" s="22">
        <v>187000</v>
      </c>
      <c r="F25" s="110">
        <v>349150</v>
      </c>
      <c r="G25" s="20">
        <f>E25-F25</f>
        <v>-162150</v>
      </c>
      <c r="H25" s="127"/>
      <c r="I25" s="128"/>
      <c r="J25" s="128"/>
    </row>
    <row r="26" spans="1:7" ht="40.5" customHeight="1">
      <c r="A26" s="103" t="s">
        <v>26</v>
      </c>
      <c r="B26" s="12" t="s">
        <v>27</v>
      </c>
      <c r="C26" s="143" t="s">
        <v>10</v>
      </c>
      <c r="D26" s="143"/>
      <c r="E26" s="15">
        <v>270077.2</v>
      </c>
      <c r="F26" s="18">
        <v>182598.07</v>
      </c>
      <c r="G26" s="14">
        <f>E26-F26</f>
        <v>87479.13</v>
      </c>
    </row>
    <row r="27" spans="1:10" ht="37.5" customHeight="1">
      <c r="A27" s="10">
        <v>4</v>
      </c>
      <c r="B27" s="11" t="s">
        <v>28</v>
      </c>
      <c r="C27" s="155" t="s">
        <v>10</v>
      </c>
      <c r="D27" s="155"/>
      <c r="E27" s="23">
        <v>260000</v>
      </c>
      <c r="F27" s="111">
        <v>286006.39</v>
      </c>
      <c r="G27" s="14">
        <f>E27-F27</f>
        <v>-26006.390000000014</v>
      </c>
      <c r="H27" s="127"/>
      <c r="I27" s="128"/>
      <c r="J27" s="128"/>
    </row>
    <row r="28" spans="1:7" ht="18" customHeight="1">
      <c r="A28" s="10">
        <v>5</v>
      </c>
      <c r="B28" s="11" t="s">
        <v>29</v>
      </c>
      <c r="C28" s="155" t="s">
        <v>30</v>
      </c>
      <c r="D28" s="155"/>
      <c r="E28" s="24"/>
      <c r="F28" s="24"/>
      <c r="G28" s="20"/>
    </row>
    <row r="29" spans="1:7" ht="28.5" customHeight="1">
      <c r="A29" s="103" t="s">
        <v>31</v>
      </c>
      <c r="B29" s="12" t="s">
        <v>32</v>
      </c>
      <c r="C29" s="143" t="s">
        <v>10</v>
      </c>
      <c r="D29" s="143"/>
      <c r="E29" s="15">
        <v>330000</v>
      </c>
      <c r="F29" s="18">
        <v>330000</v>
      </c>
      <c r="G29" s="14">
        <f>E29-F29</f>
        <v>0</v>
      </c>
    </row>
    <row r="30" spans="1:7" ht="29.25" customHeight="1">
      <c r="A30" s="156" t="s">
        <v>33</v>
      </c>
      <c r="B30" s="152" t="s">
        <v>34</v>
      </c>
      <c r="C30" s="143" t="s">
        <v>10</v>
      </c>
      <c r="D30" s="143"/>
      <c r="E30" s="149">
        <v>220000</v>
      </c>
      <c r="F30" s="150">
        <v>220000</v>
      </c>
      <c r="G30" s="151">
        <f>E30-F30</f>
        <v>0</v>
      </c>
    </row>
    <row r="31" spans="1:7" ht="16.5" customHeight="1">
      <c r="A31" s="156"/>
      <c r="B31" s="152"/>
      <c r="C31" s="143"/>
      <c r="D31" s="143"/>
      <c r="E31" s="149"/>
      <c r="F31" s="150"/>
      <c r="G31" s="151"/>
    </row>
    <row r="32" spans="1:7" ht="31.5" customHeight="1">
      <c r="A32" s="103" t="s">
        <v>35</v>
      </c>
      <c r="B32" s="12" t="s">
        <v>36</v>
      </c>
      <c r="C32" s="13"/>
      <c r="D32" s="13"/>
      <c r="E32" s="15">
        <v>220000</v>
      </c>
      <c r="F32" s="18">
        <v>220000</v>
      </c>
      <c r="G32" s="14">
        <f>E32-F32</f>
        <v>0</v>
      </c>
    </row>
    <row r="33" spans="1:7" ht="21.75" customHeight="1">
      <c r="A33" s="103" t="s">
        <v>37</v>
      </c>
      <c r="B33" s="12" t="s">
        <v>38</v>
      </c>
      <c r="C33" s="152" t="s">
        <v>10</v>
      </c>
      <c r="D33" s="152"/>
      <c r="E33" s="15">
        <v>66000</v>
      </c>
      <c r="F33" s="18">
        <v>66000</v>
      </c>
      <c r="G33" s="14">
        <f>E33-F33</f>
        <v>0</v>
      </c>
    </row>
    <row r="34" spans="1:7" ht="18.75" customHeight="1">
      <c r="A34" s="103" t="s">
        <v>39</v>
      </c>
      <c r="B34" s="12" t="s">
        <v>14</v>
      </c>
      <c r="C34" s="152" t="s">
        <v>10</v>
      </c>
      <c r="D34" s="152"/>
      <c r="E34" s="15">
        <v>219032</v>
      </c>
      <c r="F34" s="18">
        <v>219032</v>
      </c>
      <c r="G34" s="14">
        <f>E34-F34</f>
        <v>0</v>
      </c>
    </row>
    <row r="35" spans="1:7" ht="18" customHeight="1">
      <c r="A35" s="129" t="s">
        <v>40</v>
      </c>
      <c r="B35" s="130"/>
      <c r="C35" s="130"/>
      <c r="D35" s="130"/>
      <c r="E35" s="130"/>
      <c r="F35" s="130"/>
      <c r="G35" s="131"/>
    </row>
    <row r="36" spans="1:7" ht="17.25" customHeight="1">
      <c r="A36" s="101" t="s">
        <v>41</v>
      </c>
      <c r="B36" s="12" t="s">
        <v>42</v>
      </c>
      <c r="C36" s="143" t="s">
        <v>10</v>
      </c>
      <c r="D36" s="143"/>
      <c r="E36" s="15">
        <v>12000</v>
      </c>
      <c r="F36" s="15">
        <v>0</v>
      </c>
      <c r="G36" s="14">
        <f>E36-F36</f>
        <v>12000</v>
      </c>
    </row>
    <row r="37" spans="1:7" ht="37.5" customHeight="1">
      <c r="A37" s="101" t="s">
        <v>43</v>
      </c>
      <c r="B37" s="12" t="s">
        <v>44</v>
      </c>
      <c r="C37" s="143" t="s">
        <v>10</v>
      </c>
      <c r="D37" s="143"/>
      <c r="E37" s="15">
        <v>485224.2</v>
      </c>
      <c r="F37" s="15">
        <v>444788.85</v>
      </c>
      <c r="G37" s="14">
        <f>E37-F37</f>
        <v>40435.350000000035</v>
      </c>
    </row>
    <row r="38" spans="1:7" ht="15" customHeight="1">
      <c r="A38" s="101" t="s">
        <v>45</v>
      </c>
      <c r="B38" s="12" t="s">
        <v>46</v>
      </c>
      <c r="C38" s="143" t="s">
        <v>10</v>
      </c>
      <c r="D38" s="143"/>
      <c r="E38" s="25">
        <v>3000</v>
      </c>
      <c r="F38" s="15">
        <v>3000</v>
      </c>
      <c r="G38" s="14">
        <v>0</v>
      </c>
    </row>
    <row r="39" spans="1:7" ht="16.5" customHeight="1">
      <c r="A39" s="101" t="s">
        <v>47</v>
      </c>
      <c r="B39" s="12" t="s">
        <v>48</v>
      </c>
      <c r="C39" s="143"/>
      <c r="D39" s="143"/>
      <c r="E39" s="15">
        <v>7000</v>
      </c>
      <c r="F39" s="15">
        <v>6711.84</v>
      </c>
      <c r="G39" s="14">
        <f>E39-F39</f>
        <v>288.15999999999985</v>
      </c>
    </row>
    <row r="40" spans="1:7" ht="24.75" customHeight="1">
      <c r="A40" s="101" t="s">
        <v>49</v>
      </c>
      <c r="B40" s="12" t="s">
        <v>50</v>
      </c>
      <c r="C40" s="143" t="s">
        <v>10</v>
      </c>
      <c r="D40" s="143"/>
      <c r="E40" s="15">
        <v>300000</v>
      </c>
      <c r="F40" s="15">
        <v>275000</v>
      </c>
      <c r="G40" s="14">
        <f>E40-F40</f>
        <v>25000</v>
      </c>
    </row>
    <row r="41" spans="1:7" ht="15.75" customHeight="1">
      <c r="A41" s="101" t="s">
        <v>51</v>
      </c>
      <c r="B41" s="12" t="s">
        <v>52</v>
      </c>
      <c r="C41" s="143" t="s">
        <v>10</v>
      </c>
      <c r="D41" s="143"/>
      <c r="E41" s="15">
        <v>153000</v>
      </c>
      <c r="F41" s="15">
        <v>153000</v>
      </c>
      <c r="G41" s="14">
        <v>0</v>
      </c>
    </row>
    <row r="42" spans="1:7" ht="14.25" customHeight="1">
      <c r="A42" s="101" t="s">
        <v>53</v>
      </c>
      <c r="B42" s="12" t="s">
        <v>54</v>
      </c>
      <c r="C42" s="13" t="s">
        <v>10</v>
      </c>
      <c r="D42" s="26">
        <f>E42*12</f>
        <v>3840000</v>
      </c>
      <c r="E42" s="15">
        <v>320000</v>
      </c>
      <c r="F42" s="15">
        <v>317989.18</v>
      </c>
      <c r="G42" s="14">
        <f>E42-F42</f>
        <v>2010.820000000007</v>
      </c>
    </row>
    <row r="43" spans="1:7" ht="24.75" customHeight="1">
      <c r="A43" s="102" t="s">
        <v>55</v>
      </c>
      <c r="B43" s="12" t="s">
        <v>56</v>
      </c>
      <c r="C43" s="143" t="s">
        <v>10</v>
      </c>
      <c r="D43" s="143"/>
      <c r="E43" s="15">
        <v>19582.56</v>
      </c>
      <c r="F43" s="15">
        <v>19582.56</v>
      </c>
      <c r="G43" s="14">
        <v>0</v>
      </c>
    </row>
    <row r="44" spans="1:7" ht="21.75" customHeight="1">
      <c r="A44" s="102" t="s">
        <v>57</v>
      </c>
      <c r="B44" s="12" t="s">
        <v>58</v>
      </c>
      <c r="C44" s="13" t="s">
        <v>10</v>
      </c>
      <c r="D44" s="26">
        <f>E44*12</f>
        <v>804000</v>
      </c>
      <c r="E44" s="15">
        <v>67000</v>
      </c>
      <c r="F44" s="15">
        <v>66581.54</v>
      </c>
      <c r="G44" s="14">
        <f>E44-F44</f>
        <v>418.4600000000064</v>
      </c>
    </row>
    <row r="45" spans="1:7" ht="17.25" customHeight="1">
      <c r="A45" s="103">
        <v>7</v>
      </c>
      <c r="B45" s="11" t="s">
        <v>59</v>
      </c>
      <c r="C45" s="19" t="s">
        <v>10</v>
      </c>
      <c r="D45" s="27">
        <f>E45*12</f>
        <v>38400</v>
      </c>
      <c r="E45" s="23">
        <v>3200</v>
      </c>
      <c r="F45" s="112">
        <v>3196.83</v>
      </c>
      <c r="G45" s="14">
        <f>E45-F45</f>
        <v>3.1700000000000728</v>
      </c>
    </row>
    <row r="46" spans="1:7" ht="17.25" customHeight="1">
      <c r="A46" s="103">
        <v>8</v>
      </c>
      <c r="B46" s="28" t="s">
        <v>60</v>
      </c>
      <c r="C46" s="29" t="s">
        <v>10</v>
      </c>
      <c r="D46" s="30">
        <f>E46*12</f>
        <v>108000</v>
      </c>
      <c r="E46" s="31">
        <v>9000</v>
      </c>
      <c r="F46" s="112">
        <v>8499</v>
      </c>
      <c r="G46" s="14">
        <f>E46-F46</f>
        <v>501</v>
      </c>
    </row>
    <row r="47" spans="1:7" ht="16.5" customHeight="1">
      <c r="A47" s="103">
        <v>9</v>
      </c>
      <c r="B47" s="11" t="s">
        <v>61</v>
      </c>
      <c r="C47" s="19" t="s">
        <v>10</v>
      </c>
      <c r="D47" s="27">
        <f>E47*12</f>
        <v>72000</v>
      </c>
      <c r="E47" s="23">
        <v>6000</v>
      </c>
      <c r="F47" s="112">
        <v>5300</v>
      </c>
      <c r="G47" s="14">
        <f>E47-F47</f>
        <v>700</v>
      </c>
    </row>
    <row r="48" spans="1:7" ht="16.5" customHeight="1" thickBot="1">
      <c r="A48" s="32"/>
      <c r="B48" s="33"/>
      <c r="C48" s="34"/>
      <c r="D48" s="35"/>
      <c r="E48" s="36"/>
      <c r="F48" s="36"/>
      <c r="G48" s="37"/>
    </row>
    <row r="49" spans="1:7" ht="25.5" customHeight="1" thickBot="1">
      <c r="A49" s="38"/>
      <c r="B49" s="39" t="s">
        <v>62</v>
      </c>
      <c r="C49" s="40"/>
      <c r="D49" s="41">
        <f>E49*12</f>
        <v>46433687.519999996</v>
      </c>
      <c r="E49" s="42">
        <f>3869473.96</f>
        <v>3869473.96</v>
      </c>
      <c r="F49" s="42">
        <f>SUM(F9:F47)</f>
        <v>3821160.563</v>
      </c>
      <c r="G49" s="43">
        <f>SUM(G11:G48)</f>
        <v>48313.39700000004</v>
      </c>
    </row>
    <row r="50" spans="1:7" ht="15">
      <c r="A50" s="44"/>
      <c r="B50" s="45"/>
      <c r="C50" s="46"/>
      <c r="D50" s="47">
        <f>E50*12</f>
        <v>0</v>
      </c>
      <c r="E50" s="48"/>
      <c r="F50" s="48"/>
      <c r="G50" s="49"/>
    </row>
    <row r="51" spans="1:7" ht="12.75" customHeight="1" hidden="1">
      <c r="A51" s="50"/>
      <c r="B51" s="51" t="s">
        <v>63</v>
      </c>
      <c r="C51" s="52"/>
      <c r="D51" s="53">
        <f>E51*12</f>
        <v>0</v>
      </c>
      <c r="E51" s="53"/>
      <c r="F51" s="51"/>
      <c r="G51" s="54"/>
    </row>
    <row r="52" spans="1:7" ht="12.75" customHeight="1" hidden="1">
      <c r="A52" s="55">
        <v>1</v>
      </c>
      <c r="B52" s="56" t="s">
        <v>64</v>
      </c>
      <c r="C52" s="57"/>
      <c r="D52" s="58" t="e">
        <f>#REF!*12</f>
        <v>#REF!</v>
      </c>
      <c r="E52" s="153"/>
      <c r="F52" s="153"/>
      <c r="G52" s="49"/>
    </row>
    <row r="53" spans="1:7" ht="12.75" customHeight="1" hidden="1">
      <c r="A53" s="59"/>
      <c r="B53" s="60" t="s">
        <v>65</v>
      </c>
      <c r="C53" s="6" t="s">
        <v>10</v>
      </c>
      <c r="D53" s="61">
        <f>F53*12</f>
        <v>2757858.7199999997</v>
      </c>
      <c r="E53" s="62">
        <v>2757858.72</v>
      </c>
      <c r="F53" s="63">
        <v>229821.56</v>
      </c>
      <c r="G53" s="64"/>
    </row>
    <row r="54" spans="1:7" ht="12.75" customHeight="1" hidden="1">
      <c r="A54" s="59"/>
      <c r="B54" s="60" t="s">
        <v>66</v>
      </c>
      <c r="C54" s="6" t="s">
        <v>10</v>
      </c>
      <c r="D54" s="61"/>
      <c r="E54" s="62">
        <v>1719886.32</v>
      </c>
      <c r="F54" s="63">
        <v>143323.86</v>
      </c>
      <c r="G54" s="64"/>
    </row>
    <row r="55" spans="1:7" ht="12.75" customHeight="1" hidden="1">
      <c r="A55" s="59"/>
      <c r="B55" s="60" t="s">
        <v>67</v>
      </c>
      <c r="C55" s="6" t="s">
        <v>10</v>
      </c>
      <c r="D55" s="61"/>
      <c r="E55" s="62">
        <v>1005355.92</v>
      </c>
      <c r="F55" s="63">
        <v>83779.66</v>
      </c>
      <c r="G55" s="64"/>
    </row>
    <row r="56" spans="1:7" s="70" customFormat="1" ht="12.75" customHeight="1" hidden="1">
      <c r="A56" s="65"/>
      <c r="B56" s="66" t="s">
        <v>68</v>
      </c>
      <c r="C56" s="67" t="s">
        <v>10</v>
      </c>
      <c r="D56" s="68"/>
      <c r="E56" s="69">
        <v>962463.84</v>
      </c>
      <c r="F56" s="63">
        <v>80205.32</v>
      </c>
      <c r="G56" s="64"/>
    </row>
    <row r="57" spans="1:7" ht="12.75" customHeight="1" hidden="1">
      <c r="A57" s="59"/>
      <c r="B57" s="60" t="s">
        <v>69</v>
      </c>
      <c r="C57" s="6" t="s">
        <v>10</v>
      </c>
      <c r="D57" s="61">
        <f>E57*12</f>
        <v>262512</v>
      </c>
      <c r="E57" s="69">
        <f>F57*12</f>
        <v>21876</v>
      </c>
      <c r="F57" s="63">
        <v>1823</v>
      </c>
      <c r="G57" s="64"/>
    </row>
    <row r="58" spans="1:7" ht="12.75" customHeight="1" hidden="1">
      <c r="A58" s="59"/>
      <c r="B58" s="71" t="s">
        <v>70</v>
      </c>
      <c r="C58" s="72" t="s">
        <v>10</v>
      </c>
      <c r="D58" s="73"/>
      <c r="E58" s="74">
        <f>F58*12</f>
        <v>36000</v>
      </c>
      <c r="F58" s="75">
        <v>3000</v>
      </c>
      <c r="G58" s="64"/>
    </row>
    <row r="59" spans="1:7" ht="12.75" customHeight="1" hidden="1">
      <c r="A59" s="76"/>
      <c r="B59" s="77" t="s">
        <v>71</v>
      </c>
      <c r="C59" s="40"/>
      <c r="D59" s="41"/>
      <c r="E59" s="78">
        <f>F59*12</f>
        <v>6503440.799999999</v>
      </c>
      <c r="F59" s="79">
        <f>SUM(F53:F58)</f>
        <v>541953.3999999999</v>
      </c>
      <c r="G59" s="64"/>
    </row>
    <row r="60" spans="1:7" ht="12.75" customHeight="1" hidden="1">
      <c r="A60" s="80">
        <v>2</v>
      </c>
      <c r="B60" s="81" t="s">
        <v>72</v>
      </c>
      <c r="C60" s="82"/>
      <c r="D60" s="83" t="e">
        <f aca="true" t="shared" si="0" ref="D60:D65">E60*12</f>
        <v>#VALUE!</v>
      </c>
      <c r="E60" s="84" t="s">
        <v>73</v>
      </c>
      <c r="F60" s="85"/>
      <c r="G60" s="49"/>
    </row>
    <row r="61" spans="1:7" ht="12.75" customHeight="1" hidden="1">
      <c r="A61" s="86"/>
      <c r="B61" s="60" t="s">
        <v>74</v>
      </c>
      <c r="C61" s="6" t="s">
        <v>10</v>
      </c>
      <c r="D61" s="61">
        <f t="shared" si="0"/>
        <v>32312570.400000002</v>
      </c>
      <c r="E61" s="87">
        <f aca="true" t="shared" si="1" ref="E61:E66">F61*12</f>
        <v>2692714.2</v>
      </c>
      <c r="F61" s="87">
        <v>224392.85</v>
      </c>
      <c r="G61" s="64"/>
    </row>
    <row r="62" spans="1:7" ht="12.75" customHeight="1" hidden="1">
      <c r="A62" s="86"/>
      <c r="B62" s="60" t="s">
        <v>75</v>
      </c>
      <c r="C62" s="6" t="s">
        <v>10</v>
      </c>
      <c r="D62" s="88">
        <f t="shared" si="0"/>
        <v>5755320</v>
      </c>
      <c r="E62" s="87">
        <f t="shared" si="1"/>
        <v>479610</v>
      </c>
      <c r="F62" s="87">
        <v>39967.5</v>
      </c>
      <c r="G62" s="64"/>
    </row>
    <row r="63" spans="1:7" ht="12.75" customHeight="1" hidden="1">
      <c r="A63" s="86"/>
      <c r="B63" s="60" t="s">
        <v>67</v>
      </c>
      <c r="C63" s="6" t="s">
        <v>10</v>
      </c>
      <c r="D63" s="88">
        <f t="shared" si="0"/>
        <v>12960000</v>
      </c>
      <c r="E63" s="87">
        <f t="shared" si="1"/>
        <v>1080000</v>
      </c>
      <c r="F63" s="87">
        <v>90000</v>
      </c>
      <c r="G63" s="64"/>
    </row>
    <row r="64" spans="1:7" ht="12.75" customHeight="1" hidden="1">
      <c r="A64" s="86"/>
      <c r="B64" s="60" t="s">
        <v>68</v>
      </c>
      <c r="C64" s="6"/>
      <c r="D64" s="88">
        <f t="shared" si="0"/>
        <v>11102912.64</v>
      </c>
      <c r="E64" s="87">
        <f t="shared" si="1"/>
        <v>925242.72</v>
      </c>
      <c r="F64" s="87">
        <v>77103.56</v>
      </c>
      <c r="G64" s="64"/>
    </row>
    <row r="65" spans="1:7" ht="12.75" customHeight="1" hidden="1">
      <c r="A65" s="80">
        <v>3</v>
      </c>
      <c r="B65" s="71" t="s">
        <v>76</v>
      </c>
      <c r="C65" s="72" t="s">
        <v>10</v>
      </c>
      <c r="D65" s="89">
        <f t="shared" si="0"/>
        <v>62130803.04</v>
      </c>
      <c r="E65" s="90">
        <f t="shared" si="1"/>
        <v>5177566.92</v>
      </c>
      <c r="F65" s="91">
        <f>SUM(F61:F64)</f>
        <v>431463.91</v>
      </c>
      <c r="G65" s="64"/>
    </row>
    <row r="66" spans="1:7" ht="12.75" customHeight="1" hidden="1">
      <c r="A66" s="92"/>
      <c r="B66" s="93" t="s">
        <v>77</v>
      </c>
      <c r="C66" s="94"/>
      <c r="D66" s="95"/>
      <c r="E66" s="96">
        <f t="shared" si="1"/>
        <v>1325873.8799999992</v>
      </c>
      <c r="F66" s="97">
        <f>F59-F65</f>
        <v>110489.48999999993</v>
      </c>
      <c r="G66" s="64"/>
    </row>
    <row r="67" spans="1:7" ht="52.5" customHeight="1">
      <c r="A67" s="50"/>
      <c r="B67" s="144" t="s">
        <v>99</v>
      </c>
      <c r="C67" s="144"/>
      <c r="D67" s="144"/>
      <c r="E67" s="144"/>
      <c r="F67" s="145"/>
      <c r="G67" s="145"/>
    </row>
    <row r="68" spans="1:8" ht="39" customHeight="1">
      <c r="A68" s="98" t="s">
        <v>78</v>
      </c>
      <c r="B68" s="142" t="s">
        <v>79</v>
      </c>
      <c r="C68" s="142"/>
      <c r="D68" s="142"/>
      <c r="E68" s="154"/>
      <c r="F68" s="117">
        <v>250000</v>
      </c>
      <c r="G68" s="117">
        <v>406180.31</v>
      </c>
      <c r="H68" s="116">
        <f aca="true" t="shared" si="2" ref="H68:H73">F68-G68</f>
        <v>-156180.31</v>
      </c>
    </row>
    <row r="69" spans="1:8" ht="68.25" customHeight="1">
      <c r="A69" s="98" t="s">
        <v>80</v>
      </c>
      <c r="B69" s="132" t="s">
        <v>81</v>
      </c>
      <c r="C69" s="132"/>
      <c r="D69" s="132"/>
      <c r="E69" s="138"/>
      <c r="F69" s="117">
        <v>95000</v>
      </c>
      <c r="G69" s="117">
        <v>115103</v>
      </c>
      <c r="H69" s="116">
        <f t="shared" si="2"/>
        <v>-20103</v>
      </c>
    </row>
    <row r="70" spans="1:8" ht="20.25" customHeight="1">
      <c r="A70" s="98" t="s">
        <v>82</v>
      </c>
      <c r="B70" s="132" t="s">
        <v>83</v>
      </c>
      <c r="C70" s="132"/>
      <c r="D70" s="132"/>
      <c r="E70" s="138"/>
      <c r="F70" s="117">
        <v>49000</v>
      </c>
      <c r="G70" s="117">
        <v>59279.9</v>
      </c>
      <c r="H70" s="116">
        <f t="shared" si="2"/>
        <v>-10279.900000000001</v>
      </c>
    </row>
    <row r="71" spans="1:8" ht="20.25" customHeight="1">
      <c r="A71" s="98" t="s">
        <v>84</v>
      </c>
      <c r="B71" s="132" t="s">
        <v>85</v>
      </c>
      <c r="C71" s="132"/>
      <c r="D71" s="132"/>
      <c r="E71" s="138"/>
      <c r="F71" s="117">
        <v>180000</v>
      </c>
      <c r="G71" s="117">
        <v>70111</v>
      </c>
      <c r="H71" s="116">
        <f t="shared" si="2"/>
        <v>109889</v>
      </c>
    </row>
    <row r="72" spans="1:8" ht="27.75" customHeight="1">
      <c r="A72" s="98" t="s">
        <v>86</v>
      </c>
      <c r="B72" s="134" t="s">
        <v>87</v>
      </c>
      <c r="C72" s="134"/>
      <c r="D72" s="134"/>
      <c r="E72" s="139"/>
      <c r="F72" s="117">
        <v>55000</v>
      </c>
      <c r="G72" s="117">
        <v>244748.5</v>
      </c>
      <c r="H72" s="116">
        <f t="shared" si="2"/>
        <v>-189748.5</v>
      </c>
    </row>
    <row r="73" spans="1:8" ht="39" customHeight="1">
      <c r="A73" s="118" t="s">
        <v>88</v>
      </c>
      <c r="B73" s="133" t="s">
        <v>89</v>
      </c>
      <c r="C73" s="133"/>
      <c r="D73" s="133"/>
      <c r="E73" s="140"/>
      <c r="F73" s="119">
        <v>250000</v>
      </c>
      <c r="G73" s="119">
        <v>31316.6</v>
      </c>
      <c r="H73" s="120">
        <f t="shared" si="2"/>
        <v>218683.4</v>
      </c>
    </row>
    <row r="74" spans="1:8" ht="22.5" customHeight="1">
      <c r="A74" s="146" t="s">
        <v>76</v>
      </c>
      <c r="B74" s="147"/>
      <c r="C74" s="147"/>
      <c r="D74" s="147"/>
      <c r="E74" s="148"/>
      <c r="F74" s="115">
        <f>F68+F69+F70+F71+F72+F73</f>
        <v>879000</v>
      </c>
      <c r="G74" s="115">
        <f>G68+G69+G70+G71+G72+G73</f>
        <v>926739.3099999999</v>
      </c>
      <c r="H74" s="115">
        <f>H68+H69+H70+H71+H72+H73</f>
        <v>-47739.30999999997</v>
      </c>
    </row>
    <row r="75" spans="1:7" ht="24.75" customHeight="1">
      <c r="A75" s="141" t="s">
        <v>90</v>
      </c>
      <c r="B75" s="141"/>
      <c r="C75" s="141"/>
      <c r="D75" s="141"/>
      <c r="E75" s="141"/>
      <c r="F75" s="141"/>
      <c r="G75" s="141"/>
    </row>
    <row r="76" spans="1:8" ht="13.5" customHeight="1">
      <c r="A76" s="98" t="s">
        <v>91</v>
      </c>
      <c r="B76" s="142" t="s">
        <v>92</v>
      </c>
      <c r="C76" s="142"/>
      <c r="D76" s="142"/>
      <c r="E76" s="142"/>
      <c r="F76" s="122">
        <v>96000</v>
      </c>
      <c r="G76" s="121">
        <v>96000</v>
      </c>
      <c r="H76" s="114">
        <v>0</v>
      </c>
    </row>
    <row r="77" spans="1:8" ht="13.5" customHeight="1">
      <c r="A77" s="98" t="s">
        <v>93</v>
      </c>
      <c r="B77" s="132" t="s">
        <v>94</v>
      </c>
      <c r="C77" s="132"/>
      <c r="D77" s="132"/>
      <c r="E77" s="132"/>
      <c r="F77" s="122">
        <v>25152</v>
      </c>
      <c r="G77" s="121">
        <v>25152</v>
      </c>
      <c r="H77" s="114">
        <v>0</v>
      </c>
    </row>
    <row r="78" spans="1:8" ht="13.5" customHeight="1">
      <c r="A78" s="118" t="s">
        <v>95</v>
      </c>
      <c r="B78" s="133" t="s">
        <v>96</v>
      </c>
      <c r="C78" s="133"/>
      <c r="D78" s="133"/>
      <c r="E78" s="133"/>
      <c r="F78" s="123">
        <v>16630</v>
      </c>
      <c r="G78" s="124">
        <v>12630</v>
      </c>
      <c r="H78" s="125">
        <f>F78-G78</f>
        <v>4000</v>
      </c>
    </row>
    <row r="79" spans="1:8" ht="15">
      <c r="A79" s="135" t="s">
        <v>76</v>
      </c>
      <c r="B79" s="135"/>
      <c r="C79" s="135"/>
      <c r="D79" s="135"/>
      <c r="E79" s="135"/>
      <c r="F79" s="126">
        <f>F76+F77+F78</f>
        <v>137782</v>
      </c>
      <c r="G79" s="126">
        <f>G76+G77+G78</f>
        <v>133782</v>
      </c>
      <c r="H79" s="126">
        <f>H76+H77+H78</f>
        <v>4000</v>
      </c>
    </row>
    <row r="81" spans="1:8" ht="13.5" customHeight="1">
      <c r="A81" s="98" t="s">
        <v>97</v>
      </c>
      <c r="B81" s="134" t="s">
        <v>98</v>
      </c>
      <c r="C81" s="134"/>
      <c r="D81" s="134"/>
      <c r="E81" s="134"/>
      <c r="F81" s="122">
        <v>300000</v>
      </c>
      <c r="G81" s="121">
        <v>300000</v>
      </c>
      <c r="H81" s="114">
        <v>0</v>
      </c>
    </row>
  </sheetData>
  <sheetProtection/>
  <mergeCells count="67">
    <mergeCell ref="A5:A7"/>
    <mergeCell ref="B5:B7"/>
    <mergeCell ref="C5:C7"/>
    <mergeCell ref="E5:E7"/>
    <mergeCell ref="F5:F7"/>
    <mergeCell ref="G5:G7"/>
    <mergeCell ref="A4:G4"/>
    <mergeCell ref="A3:G3"/>
    <mergeCell ref="B8:G8"/>
    <mergeCell ref="B9:G9"/>
    <mergeCell ref="C10:D10"/>
    <mergeCell ref="A11:A13"/>
    <mergeCell ref="B11:B13"/>
    <mergeCell ref="C11:D13"/>
    <mergeCell ref="E11:E13"/>
    <mergeCell ref="F11:F13"/>
    <mergeCell ref="G11:G13"/>
    <mergeCell ref="C15:D15"/>
    <mergeCell ref="C16:D16"/>
    <mergeCell ref="C18:D18"/>
    <mergeCell ref="A19:A22"/>
    <mergeCell ref="B19:B22"/>
    <mergeCell ref="C19:D22"/>
    <mergeCell ref="E19:E22"/>
    <mergeCell ref="F19:F22"/>
    <mergeCell ref="G19:G22"/>
    <mergeCell ref="C23:D23"/>
    <mergeCell ref="C24:D24"/>
    <mergeCell ref="C25:D25"/>
    <mergeCell ref="B68:E68"/>
    <mergeCell ref="C26:D26"/>
    <mergeCell ref="C27:D27"/>
    <mergeCell ref="C28:D28"/>
    <mergeCell ref="C29:D29"/>
    <mergeCell ref="A30:A31"/>
    <mergeCell ref="B30:B31"/>
    <mergeCell ref="C30:D31"/>
    <mergeCell ref="B67:G67"/>
    <mergeCell ref="A74:E74"/>
    <mergeCell ref="C41:D41"/>
    <mergeCell ref="E30:E31"/>
    <mergeCell ref="F30:F31"/>
    <mergeCell ref="G30:G31"/>
    <mergeCell ref="C33:D33"/>
    <mergeCell ref="C34:D34"/>
    <mergeCell ref="C43:D43"/>
    <mergeCell ref="E52:F52"/>
    <mergeCell ref="A2:G2"/>
    <mergeCell ref="B70:E70"/>
    <mergeCell ref="B71:E71"/>
    <mergeCell ref="B72:E72"/>
    <mergeCell ref="B73:E73"/>
    <mergeCell ref="A75:G75"/>
    <mergeCell ref="B69:E69"/>
    <mergeCell ref="C36:D36"/>
    <mergeCell ref="C37:D37"/>
    <mergeCell ref="C38:D38"/>
    <mergeCell ref="H25:J25"/>
    <mergeCell ref="H27:J27"/>
    <mergeCell ref="A35:G35"/>
    <mergeCell ref="B77:E77"/>
    <mergeCell ref="B78:E78"/>
    <mergeCell ref="B81:E81"/>
    <mergeCell ref="A79:E79"/>
    <mergeCell ref="B76:E76"/>
    <mergeCell ref="C39:D39"/>
    <mergeCell ref="C40:D40"/>
  </mergeCells>
  <printOptions/>
  <pageMargins left="0.5118055555555555" right="0.31527777777777777" top="0.3541666666666667" bottom="0.35416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2012-02-08T14:10:13Z</cp:lastPrinted>
  <dcterms:created xsi:type="dcterms:W3CDTF">2012-02-08T13:39:40Z</dcterms:created>
  <dcterms:modified xsi:type="dcterms:W3CDTF">2012-03-14T15:27:31Z</dcterms:modified>
  <cp:category/>
  <cp:version/>
  <cp:contentType/>
  <cp:contentStatus/>
</cp:coreProperties>
</file>