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firstSheet="1" activeTab="4"/>
  </bookViews>
  <sheets>
    <sheet name="Паспорт ПРОГРАММЫ" sheetId="1" r:id="rId1"/>
    <sheet name="Результаты" sheetId="2" r:id="rId2"/>
    <sheet name="Обоснование Финансовых ресурсов" sheetId="3" r:id="rId3"/>
    <sheet name="Перечень Мероприятий" sheetId="4" r:id="rId4"/>
    <sheet name="Индикаторы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<sst xmlns="http://schemas.openxmlformats.org/spreadsheetml/2006/main" count="435" uniqueCount="335">
  <si>
    <t>Администрация города Реутов Московской области</t>
  </si>
  <si>
    <t>Сроки реализации подпрограммы</t>
  </si>
  <si>
    <t>2015-2019 годы</t>
  </si>
  <si>
    <t>Источник финансирования</t>
  </si>
  <si>
    <t>Расходы (тыс. рублей)</t>
  </si>
  <si>
    <t>2015 год</t>
  </si>
  <si>
    <t>2016 год</t>
  </si>
  <si>
    <t>2017 год</t>
  </si>
  <si>
    <t>2018 год</t>
  </si>
  <si>
    <t>2019 год</t>
  </si>
  <si>
    <t>Всего:</t>
  </si>
  <si>
    <t>№п/п</t>
  </si>
  <si>
    <t>Задачи,направленные на достижение цели</t>
  </si>
  <si>
    <t>Бюджет городского округа Реутов</t>
  </si>
  <si>
    <t>Другие источники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</si>
  <si>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</si>
  <si>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</si>
  <si>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</si>
  <si>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</si>
  <si>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Планируемый объем финансирования на пешение данной задачи (тыс. руб.)</t>
  </si>
  <si>
    <t>-</t>
  </si>
  <si>
    <t>Расчет необходимых финансовых ресурсов на реализацию мероприятия</t>
  </si>
  <si>
    <t>Общий объем финансовых ресурсов, необходимый для реализации мероприятия, в том числе по годам:</t>
  </si>
  <si>
    <t>Эксплуатационные расходы, возникающие в результате реализации мероприятия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</si>
  <si>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</si>
  <si>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</si>
  <si>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</si>
  <si>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</t>
  </si>
  <si>
    <t>Всего (тыс.руб.)</t>
  </si>
  <si>
    <t>Объем финансирования по годам (тыс. руб.)</t>
  </si>
  <si>
    <t>Ответственный за исполнение мероприятия подпрограммы</t>
  </si>
  <si>
    <t>Результаты выполнения мероприятия подпрограммы</t>
  </si>
  <si>
    <t>Перечень стандартных процедур, обеспечивающих выполнение меропритяия, с указанием предельных сроков их исполнения</t>
  </si>
  <si>
    <t>Наименование муниципальной программы</t>
  </si>
  <si>
    <t>Цели муниципальной программы</t>
  </si>
  <si>
    <t>Задачи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</si>
  <si>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</si>
  <si>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</si>
  <si>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Перечень подпрограмм</t>
  </si>
  <si>
    <t>Источники финансирования муниципальной программы, в том числе по годам</t>
  </si>
  <si>
    <t>Средства бюджета городского округа Реутов</t>
  </si>
  <si>
    <t xml:space="preserve">Бюджет городского округа Реутов                     </t>
  </si>
  <si>
    <t>2015-2019</t>
  </si>
  <si>
    <t>ПАСПОРТ МУНИЦИПАЛЬНОЙ ПРОГРАММЫ ГОРОДСКОГО ОКРУГА РЕУТОВ "ЭНЕРГОСБЕРЕЖЕНИЕ И ПОВЫШЕНИЕ ЭНЕРГЕТИЧЕСКОЙ ЭФФЕКТИВНОСТИ", НА 2015-2019 ГОДЫ.</t>
  </si>
  <si>
    <t>Энергосбережение и повышение энергетической эффективности, на 2015-2019 годы</t>
  </si>
  <si>
    <t>Планируемые результаты реализации программы</t>
  </si>
  <si>
    <t>1) 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
2) Расширение практики применения энергосберегающих технологий при модернизации, реконструкции и капитальном ремонте основных фондов; 
3) Обеспечение учета всего объема потребляемых энергетических ресурсов;
4) Нормирование и установление обоснованных лимитов потребления энергетических ресурсов.</t>
  </si>
  <si>
    <t>ПЛАНИРУЕМЫЕ РЕЗУЛЬТАТЫ РЕАЛИЗАЦИИ МУНИЦИПАЛЬНОЙ ПРОГРАММЫ ГОРОДСКОГО ОКРУГА РЕУТОВ "ЭНЕРГОСБЕРЕЖЕНИЕ И ПОВЫШЕНИЕ ЭНЕРГЕТИЧЕСКОЙ ЭФФЕКТИВНОСТИ" НА 2015-2019 ГОДЫ.</t>
  </si>
  <si>
    <t>Повышение энергетической эффективности при производстве, передаче и потреблении энергетических ресурсов в городе, за счет снижения удельных показателей энергоемкости и энергопотребления предприятий и организаций, создание условий для перевода экономики бюджетной сферы городского округа Реутов на энергосберегающий путь развития.</t>
  </si>
  <si>
    <t>ПРЕДСТАВЛЕНИЕ ОБОСНОВАНИЯ ФИНАНСОВЫХ РЕСУРСОВ, НЕОБХОДИМЫХ ДЛЯ РЕАЛИЗАЦИИ МЕРОПРИЯТИЙ ПРОГРАММЫ "ЭНЕРГОСБЕРЕЖЕНИЕ И ПОВЫШЕНИЕ ЭНЕРГЕТИЧЕСКОЙ ЭФФЕКТИВНОСТИ" НА 2015-2019 ГОДЫ.</t>
  </si>
  <si>
    <t>Наименование мероприятия программы</t>
  </si>
  <si>
    <t>Установка индивидуальных приборов учета в муниципальных квартирах (ГВС, ХВС)</t>
  </si>
  <si>
    <t>Итого:</t>
  </si>
  <si>
    <t>На основании заявления жильца, проживающего в квартире, относящейся к муниципальной сосбвтенности</t>
  </si>
  <si>
    <t>ПЕРЕЧЕНЬ МЕРОПРИЯТИЙ ПОДПРОГРАММЫ "ЭНЕРГОСБЕРЕЖЕНИЕ И ПОВЫШЕНИЕ ЭНЕРГЕТИЧЕСКОЙ ЭФФЕКТИВНОСТИ" НА 2015-2019 ГОДЫ.</t>
  </si>
  <si>
    <t>Заместитель Главы Администрации города Реутов, курирующий вопросы ЖКХ</t>
  </si>
  <si>
    <t>Обеспечение МКД общедомовыми приборами учета, оплата в части муниципальной собственности</t>
  </si>
  <si>
    <t>Установка индивидуальных приборов учета (ГВС,ХВС) в муниципальной собственности</t>
  </si>
  <si>
    <t>Общие показатели:</t>
  </si>
  <si>
    <t>Информационные мероприятия по положениям Федерального законодательства в области энергосбережения.</t>
  </si>
  <si>
    <t>Информирование ответственных лиц об изменениях законодательства в области энергосбережения</t>
  </si>
  <si>
    <t xml:space="preserve">Расширение практики применения энергосберегающих технологий при модернизации, реконструкции и капитальном ремонте основных фондов; </t>
  </si>
  <si>
    <t>1. Обеспечение учета всего объема потребляемых энергетических ресурсов
2. Нормирование и установление обоснованных лимитов потребления энергетических ресурсов</t>
  </si>
  <si>
    <t>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энергоёмкости экономики территории;</t>
  </si>
  <si>
    <t>Наименование индикатора</t>
  </si>
  <si>
    <t>2014 год</t>
  </si>
  <si>
    <t>п1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</si>
  <si>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учета, тыс. кВт•ч;</t>
  </si>
  <si>
    <t>п2</t>
  </si>
  <si>
    <t>общий объем потребления (использования) на территории муниципального образования электрической энергии, тыс. кВт•ч.</t>
  </si>
  <si>
    <t>п3</t>
  </si>
  <si>
    <t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учета, Гкал;</t>
  </si>
  <si>
    <t>п4</t>
  </si>
  <si>
    <t>общий объем потребления (использования) на территории муниципального образования тепловой энергии, Гкал.</t>
  </si>
  <si>
    <t>п5</t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</si>
  <si>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учета, тыс. куб. м;</t>
  </si>
  <si>
    <t>п6</t>
  </si>
  <si>
    <t>общий объем потребления (использования) на территории муниципального образования холодной воды, тыс. куб. м.</t>
  </si>
  <si>
    <t>п7</t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</si>
  <si>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учета, тыс. куб. м;</t>
  </si>
  <si>
    <t>п8</t>
  </si>
  <si>
    <t>общий объем потребления (использования) на территории муниципального образования горячей воды, тыс. куб. м.</t>
  </si>
  <si>
    <t>п9</t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</si>
  <si>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учета, тыс. куб. м;</t>
  </si>
  <si>
    <t>п10</t>
  </si>
  <si>
    <t>общий объем потребления (использования) на территории муниципального образования природного газа, тыс. куб. м.</t>
  </si>
  <si>
    <t>п11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</si>
  <si>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образования, т у.т.;</t>
  </si>
  <si>
    <t>п12</t>
  </si>
  <si>
    <t>общий объем энергетических ресурсов, произведенных на территории муниципального образования, т у.т.</t>
  </si>
  <si>
    <t>п13</t>
  </si>
  <si>
    <t>объем потребления электрической энергии в органах местного самоуправления и муниципальных учреждениях, кВт•ч;</t>
  </si>
  <si>
    <t>п13э</t>
  </si>
  <si>
    <t>объем потребления электрической энергии в органах местного самоуправления и муниципальных учреждениях, расчеты за которую осуществляются с использованием приборов учета, кВт•ч;</t>
  </si>
  <si>
    <t>п14</t>
  </si>
  <si>
    <t>площадь размещения органов местного самоуправления и муниципальных учреждений, кв. м.</t>
  </si>
  <si>
    <t>п15</t>
  </si>
  <si>
    <t>объем потребления тепловой энергии в органах местного самоуправления и муниципальных учреждениях, Гкал;</t>
  </si>
  <si>
    <t>п15т</t>
  </si>
  <si>
    <t>объем потребления тепловой энергии в органах местного самоуправления и муниципальных учреждениях, расчеты за которую осуществляются с использованием приборов учета, Гкал</t>
  </si>
  <si>
    <t>п16</t>
  </si>
  <si>
    <t>объем потребления холодной воды в органах местного самоуправления и муниципальных учреждениях, куб. м;</t>
  </si>
  <si>
    <t>п16хв</t>
  </si>
  <si>
    <t>объем потребления холодной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</si>
  <si>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п17</t>
  </si>
  <si>
    <t>количество работников органов местного самоуправления и муниципальных учреждений, чел.</t>
  </si>
  <si>
    <t>п18</t>
  </si>
  <si>
    <t>объем потребления горячей воды в органах местного самоуправления и муниципальных учреждениях, куб. м;</t>
  </si>
  <si>
    <t>п18гв</t>
  </si>
  <si>
    <t>объем потребления горячей воды в органах местного самоуправления и муниципальных учреждениях, расчеты за которую осуществляются с использованием приборов учета, куб.м.</t>
  </si>
  <si>
    <t>п19</t>
  </si>
  <si>
    <t>объем потребления природного газа в органах местного самоуправления и муниципальных учреждениях, куб. м;</t>
  </si>
  <si>
    <t>п19г</t>
  </si>
  <si>
    <t>объем потребления природного газа в органах местного самоуправления и муниципальных учреждениях, расчеты за который осуществляются с использованием приборов учета, куб.м.</t>
  </si>
  <si>
    <t>п20</t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</si>
  <si>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учреждениями, тыс. руб.;</t>
  </si>
  <si>
    <t>п21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</si>
  <si>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году, тыс. руб.</t>
  </si>
  <si>
    <t>п22</t>
  </si>
  <si>
    <t>объем потребления (использования) тепловой энергии в многоквартирных домах, расположенных на территории муниципального образования, Гкал;</t>
  </si>
  <si>
    <t>п22т</t>
  </si>
  <si>
    <t>объем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Гкал</t>
  </si>
  <si>
    <t>п23</t>
  </si>
  <si>
    <t>площадь многоквартирных домов на территории муниципального образования, кв. м.</t>
  </si>
  <si>
    <t>п24</t>
  </si>
  <si>
    <t>объем потребления (использования) холодной воды в многоквартирных домах, расположенных на территории муниципального образования, куб. м;</t>
  </si>
  <si>
    <t>п24хв</t>
  </si>
  <si>
    <t>объем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домах на территории муниципального образования, куб.м</t>
  </si>
  <si>
    <t>п25</t>
  </si>
  <si>
    <t>количество жителей, проживающих в многоквартирных домах, расположенных на территории муниципального образования, чел.</t>
  </si>
  <si>
    <t>п26</t>
  </si>
  <si>
    <t>объем потребления (использования) горячей воды в многоквартирных домах, расположенных на территории муниципального образования, куб. м;</t>
  </si>
  <si>
    <t>п26гв</t>
  </si>
  <si>
    <t>объем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домах на территории муниципального образования, куб.м</t>
  </si>
  <si>
    <t>п27</t>
  </si>
  <si>
    <t>объем потребления (использования) электрической энергии в многоквартирных домах, расположенных на территории муниципального образования, кВт•ч;</t>
  </si>
  <si>
    <t>п27э</t>
  </si>
  <si>
    <t>объем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кВт*ч</t>
  </si>
  <si>
    <t>п28</t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</si>
  <si>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образования, тыс. куб. м;</t>
  </si>
  <si>
    <t>п29</t>
  </si>
  <si>
    <t>площадь многоквартирных домов с индивидуальными системами газового отопления на территории муниципального образования, кв. м.</t>
  </si>
  <si>
    <t>п30</t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</si>
  <si>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образования, тыс. куб. м;</t>
  </si>
  <si>
    <t>п30г</t>
  </si>
  <si>
    <t>объем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тыс. куб.м</t>
  </si>
  <si>
    <t>п31</t>
  </si>
  <si>
    <t>количество жителей, проживающих в многоквартирных домах с иными системами теплоснабжения на территории муниципального образования, чел.</t>
  </si>
  <si>
    <t>п32</t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</si>
  <si>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образования, т у.т.;</t>
  </si>
  <si>
    <t>п33</t>
  </si>
  <si>
    <t>объем потребления топлива на выработку тепловой энергии тепловыми электростанциями на территории муниципального образования, т у.т.;</t>
  </si>
  <si>
    <t>п34</t>
  </si>
  <si>
    <t>объем выработки тепловой энергии тепловыми электростанциями на территории муниципального образования, млн. Гкал.</t>
  </si>
  <si>
    <t>п35</t>
  </si>
  <si>
    <t>объем потребления топлива на выработку тепловой энергии котельными на территории муниципального образования, т у.т.;</t>
  </si>
  <si>
    <t>п36</t>
  </si>
  <si>
    <t xml:space="preserve">объем выработки тепловой энергии котельными на территории муниципального образования, Гкал. </t>
  </si>
  <si>
    <t>п37</t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</si>
  <si>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образования, тыс. кВт•ч;</t>
  </si>
  <si>
    <t>п38</t>
  </si>
  <si>
    <t xml:space="preserve">объем транспортировки теплоносителя в системе теплоснабжения на территории муниципального образования, тыс. куб. м. </t>
  </si>
  <si>
    <t>п39</t>
  </si>
  <si>
    <t xml:space="preserve"> объем потерь тепловой энергии при ее передаче на территории муниципального образования, Гкал;</t>
  </si>
  <si>
    <t>п40</t>
  </si>
  <si>
    <t>общий объем передаваемой тепловой энергии на территории муниципального образования, Гкал.</t>
  </si>
  <si>
    <t>п41</t>
  </si>
  <si>
    <t>объем потерь воды при ее передаче на территории муниципального образования, тыс. куб. м;</t>
  </si>
  <si>
    <t>п42</t>
  </si>
  <si>
    <t>общий объем потребления (использования) на территории муниципального образования горячей воды, тыс. куб. м;</t>
  </si>
  <si>
    <t>п43</t>
  </si>
  <si>
    <t>п44</t>
  </si>
  <si>
    <t>объем потребления электрической энергии для передачи воды в системах водоснабжения на территории муниципального образования, тыс. кВт•ч;</t>
  </si>
  <si>
    <t>п45</t>
  </si>
  <si>
    <t>п46</t>
  </si>
  <si>
    <t>п47</t>
  </si>
  <si>
    <t>п48</t>
  </si>
  <si>
    <t>объем потребления электрической энергии в системах водоотведения на территории муниципального образования, тыс. кВт•ч;</t>
  </si>
  <si>
    <t>п49</t>
  </si>
  <si>
    <t>общий объем водоотведенной воды на территории муниципального образования, куб. м.</t>
  </si>
  <si>
    <t>п50</t>
  </si>
  <si>
    <t>объем потребления электрической энергии в системах уличного освещения на территории муниципального образования, кВт•ч;</t>
  </si>
  <si>
    <t>п51</t>
  </si>
  <si>
    <t>общая площадь уличного освещения территории муниципального образования на конец года, кв. м.</t>
  </si>
  <si>
    <t>п52</t>
  </si>
  <si>
    <t>Количестов муниципальных учреждений, в отношении которых проведено обязательное энергетическое обследование,ед</t>
  </si>
  <si>
    <t>п53</t>
  </si>
  <si>
    <t>Общее количество муниципальных учреждений, ед</t>
  </si>
  <si>
    <t>ИНДИКАТОРЫ ДЛЯ РАСЧЕТА ПОКАЗАТЕЛЕЙ:</t>
  </si>
  <si>
    <t>Приложение № 4 к Программе</t>
  </si>
  <si>
    <t>Модернизация систем уличного освещения</t>
  </si>
  <si>
    <t>Расчет на основании локальнго сметного расчета</t>
  </si>
  <si>
    <t>Средства бюджета Московской области, Бюджет городского округа Реутов</t>
  </si>
  <si>
    <t>Мероприятие финансируется в рамках муниципальной программы Управления образования Администрации города Реутов "Развитие образования и воспитание в городе Реутов на 2015-2019 годы", Подпрограмма "Дошкольное образование", п.3.5</t>
  </si>
  <si>
    <t>Мероприятие финансируется в рамках муниципальной программы Управления образования Администрации города Реутов "Развитие образования и воспитание в городе Реутов на 2015-2019 годы" Подпрограмма "Общее образование", п.4.1.</t>
  </si>
  <si>
    <t>Организация капитального ремонта, текущего ремонта в дошкольных и образовательных учреждениях</t>
  </si>
  <si>
    <t>Проведение  капитального ремонта в объемах, обеспечивающих приведение многоквартирного дома в надлежащее техническое состояние</t>
  </si>
  <si>
    <t>Мероприятие финансируется в рамках муниципальной программы городского округа Реутов "Содержание и развитие жилищно-коммунального хозяйства", на 2015-2019 годы, подпрограмма "Капитальный ремонт объектов жилищно-коммунального хозяйства".</t>
  </si>
  <si>
    <t>Средства бюджета Московской области, Бюджет городского округа Реутов, средства Федерального бюджета (Фонда реформирования жилищно-коммунального хозяйства) , средства Фонда капитального ремонта общего имущества многоквартирных домов Московской области (средства собственников)</t>
  </si>
  <si>
    <t>Проведение капитального, текущего ремонта, ремонта и установки огражений, ремонта кровель, замену оконных конструкций\ в муниципальных общеобразовательных организаций</t>
  </si>
  <si>
    <t>Проведение капитального, текущего ремонта, ремонта и установки огражений, ремонта кровель, замену оконных конструкций в муниципальных общеобразовательных организаций</t>
  </si>
  <si>
    <t>Управление жилищно-коммунального хозяйства и потребительского рынка Администрации города Реутов</t>
  </si>
  <si>
    <t>Управление образования Администрации города Реутов</t>
  </si>
  <si>
    <t>Модернизация систем уличного освещения на территории гордского округа Реутов в целях экономии энергетических ресурсов</t>
  </si>
  <si>
    <t>Проведение капитального ремонта в целях экономии энергетических ресурсов</t>
  </si>
  <si>
    <t>п.54</t>
  </si>
  <si>
    <t>Общее количество современных энергоэффективных светильников наружного освещения, ед</t>
  </si>
  <si>
    <t>п 55</t>
  </si>
  <si>
    <t>Общее количество светильников наружного освещения</t>
  </si>
  <si>
    <t>кВт•ч/кв.м</t>
  </si>
  <si>
    <t>Удельный расход ЭЭ в многоквартирных домах  (в расчёте на 1 кв.метр общей площади)</t>
  </si>
  <si>
    <t>Доля современных энергоэффективных светильников в общем количестве светильников наружного освещения</t>
  </si>
  <si>
    <t>%</t>
  </si>
  <si>
    <t>Снижение смертности при дорожно-транспортных происшествиях на автомобильных дорогах, за счет доведения уровня осещенности до нормативного 0%.</t>
  </si>
  <si>
    <t>Доля аварийных опор и опор со сверхнормативным сроком службы в общем количестве опор наружного освещения 0%</t>
  </si>
  <si>
    <t>1) Завершить процесс установки общедомовых приборов учета телоснабжения, горячего и холодного водоснабжения, газоснабжения во всех многоквартирных домах городского округа Реутов;
2) Установить индивидуальные приборы учета ГВС и ХВС и Газа в муниципальной собственности;
3) Снизить удельную величину потребления энергоресурсов в городском округе Реутов, путем проведения капитального ремонта в бюджетной сфере и в жилищном фонде</t>
  </si>
  <si>
    <t>Постановлением Главы города Реутов</t>
  </si>
  <si>
    <t>II. Содержание проблемы</t>
  </si>
  <si>
    <t xml:space="preserve">         Основными причинами возникновения проблем в области энергосбережения и повышения энергетической эффективности в муниципальном жилищном фоне города Реутов являются отсутствие контроля за потребляемыми энергоресурсами. Причиной возникновения данной проблемы является недостаточная оснащенность приборами учета потребителей энергоресурсов.</t>
  </si>
  <si>
    <t>Структура потребителей основных видов топливно-энергетических ресурсов (ТЭР) и воды на территории городского округа Реутов выглядит следующим образом:</t>
  </si>
  <si>
    <t>Направления потребления</t>
  </si>
  <si>
    <t>Доля в суммарном объеме потребления, в %</t>
  </si>
  <si>
    <t>Электроэнергия</t>
  </si>
  <si>
    <t>Теплоэнергия</t>
  </si>
  <si>
    <t>Вода</t>
  </si>
  <si>
    <t>Население</t>
  </si>
  <si>
    <t>Социальная сфера</t>
  </si>
  <si>
    <t>Прочие</t>
  </si>
  <si>
    <t xml:space="preserve">           Программа охватывает одну из основных группу потребителей: жилищный фонд.</t>
  </si>
  <si>
    <t xml:space="preserve">           1. Жилищный фонд относится к наиболее капиталоемким отраслям экономики муниципального образования. Общая площадь жилищного фонда города Реутов насчитывает 2 416,30 тысяч квадратных метров, в том числе муниципальной собственности 358,0 тысяч квадратных метров.</t>
  </si>
  <si>
    <t xml:space="preserve">          Рынок услуг в сфере жилищного комплекса составляют 88 организаций разной формы собственности, из них: жилищно-строительные кооперативы – 4 организации (1,2%), товарищества собственников жилья – 77 организация (20%), управляющие компании – 9 организаций (77,8%), одно муниципальное унитарное предприятие (1%). Из 345 многоквартирных домов 273 дома имеют физический износ от 0 до 30%, 61 дом износ от 31 до 65%, 11 домов имеют износ от 66 до 70%. Централизованным водоснабжением, водоотведением, горячим водоснабжением, отоплением обеспечено 100%.</t>
  </si>
  <si>
    <t xml:space="preserve">          Расходы на оплату жилищно-коммунальных услуг постоянно растут.</t>
  </si>
  <si>
    <t xml:space="preserve">         Основной задачей в жилищном фонде является реализация комплекса мера, направленных на приведение показателей энергоемкости к современным требованиям поэтапной реализации проектов высокой энергетической эффективности.</t>
  </si>
  <si>
    <t xml:space="preserve">          Одновременно, при обеспечении установленных стандартов качества и надежности предоставления коммунальных услуг должна быть решена задача по предоставлению возможности гражданам индивидуально регулировать потребление коммунальных ресурсов и получать текущую информацию о фактических объемах их потребления.</t>
  </si>
  <si>
    <t xml:space="preserve">          За период действия Программы в городском округе Реутов будут модернизированы до уровня объектов высокой энергетической эффективности многоквартирные жилые дома. Выбор объектов будет осуществляться на конкурсной основе.</t>
  </si>
  <si>
    <t>Для создания условий выполнения энергосберегающих мероприятий в муниципальном жилищном фонде необходимо:</t>
  </si>
  <si>
    <t xml:space="preserve"> - принять меры по приватизации муниципального жилищного фонда, в том числе за счет увеличения платы за наем;</t>
  </si>
  <si>
    <t xml:space="preserve"> - активизировать работу по реформированию отношений в сфере управления жилищным фондом, передаче на конкурсной основе функций управления многоквартирными домами управляющим компаниям с обязательным включением энергосберегающих мероприятий в условия договора управления;</t>
  </si>
  <si>
    <t xml:space="preserve"> - сформировать систему муниципальных нормативных актов, стимулирующих энергосбережение в жилищном фонде, в том числе при установлении нормативов потребления коммунальных ресурсов;</t>
  </si>
  <si>
    <t xml:space="preserve"> - создать условия для обеспечения жилищного фонда муниципального образования приборами учета коммунальных ресурсов и устройствами регулирования потребления тепловой энергии, перехода на расчеты между населением и поставщиками коммунальных ресурсов, исходя из показаний приборов учета;</t>
  </si>
  <si>
    <t xml:space="preserve"> - обеспечить доступ населения муниципального образования к информации по энергосбережению.</t>
  </si>
  <si>
    <t>III. Цели Программы.</t>
  </si>
  <si>
    <t xml:space="preserve">           Повышение энергетической эффективности при производстве, передаче и потреблении энергетических ресурсов в городе, за счет снижения удельных показателей энергоемкости и энергопотребления предприятий и организаций, создание условий для перевода экономики бюджетной сферы городского округа Реутов на энергосберегающий путь развития.</t>
  </si>
  <si>
    <t>IV. Сроки реализации Программы</t>
  </si>
  <si>
    <t xml:space="preserve">           Программа рассчитана на 2015-2019 годы.</t>
  </si>
  <si>
    <t xml:space="preserve">           Основные показатели и индикаторы, позволяющие оценить ход реализации Программы представлены в Приложениях к Программе.</t>
  </si>
  <si>
    <t>V. Оценка социально-экономической эффективности  реализации Программы.</t>
  </si>
  <si>
    <t xml:space="preserve">           В ходе реализации Программы планируется достичь следующих результатов:</t>
  </si>
  <si>
    <t>1) Завершить процесс установки общедомовых приборов учета теплоснабжения, горячего и холодного водоснабжения, газоснабжения во всех многоквартирных домах городского округа Реутов;</t>
  </si>
  <si>
    <t>2) Установить индивидуальные приборы учета ГВС и ХВС в муниципальной собственности;</t>
  </si>
  <si>
    <t>3) Снизить удельную величину потребления энергоресурсов на территории городского округа Реутов.</t>
  </si>
  <si>
    <t>4) Произвести капитальный ремонт в учреждениях бюджетной сферы, в соответствии с плановыми показателями Программ, утвержденных в Отделе культуры Администрации города Реутов, Управлении образования Администрации города Реутов.</t>
  </si>
  <si>
    <t xml:space="preserve">           Объем и структура бюджетного финансирования подлежат ежегодному уточнению в соответствии с возможностями бюджета и с учетом фактического выполнения программных мероприятий.</t>
  </si>
  <si>
    <t>VI. Порядок взаимодействия исполнителей мероприятий Программы муниципального заказчика - координатора Программы, механизм реализации Программы.</t>
  </si>
  <si>
    <t xml:space="preserve">          Управление реализацией муниципальной программы осуществляет координатор муниципальной программы.</t>
  </si>
  <si>
    <t xml:space="preserve">          Координатор муниципальной программы организовывает работу, направленную на:</t>
  </si>
  <si>
    <t>1) координацию деятельности муниципального заказчика программы и муниципальных заказчиков подпрограмм в процессе разработки муниципальной программы, обеспечивает согласование проекта постановления Администрации городского округа Реутов  об утверждении муниципальной программы и вносит его в установленном порядке на рассмотрение Администрации городского округа Реутов;</t>
  </si>
  <si>
    <t>2) организацию управления муниципальной программой;</t>
  </si>
  <si>
    <t>3) создание при необходимости комиссии (штаба, рабочей группы) по управлению муниципальной программой;</t>
  </si>
  <si>
    <t>4) реализацию муниципальной программы;</t>
  </si>
  <si>
    <t>5) достижение целей, задач и конечных результатов муниципальной программы.</t>
  </si>
  <si>
    <t>Муниципальный заказчик муниципальной программы:</t>
  </si>
  <si>
    <t>1) разрабатывает муниципальную программу;</t>
  </si>
  <si>
    <t>2) формирует прогноз расходов на реализацию мероприятий муниципальной программы (подпрограммы);</t>
  </si>
  <si>
    <t>3) заключает соглашения (договоры) о намерениях с Правительством Московской области, если государственной программой предусмотрена передача субсидий из бюджета Московской области в бюджет городского округа Реутов, и хозяйствующими субъектами, участвующими в финансировании государственной программы (подпрограммы);</t>
  </si>
  <si>
    <t>4) определяет ответственных за выполнение мероприятий муниципальной программы;</t>
  </si>
  <si>
    <t>5) обеспечивает взаимодействие между ответственными за выполнение отдельных мероприятий муниципальной программы и координацию их действий по реализации муниципальной программы (подпрограммы);</t>
  </si>
  <si>
    <t>6) участвует в обсуждении вопросов, связанных с реализацией и финансированием муниципальной программы;</t>
  </si>
  <si>
    <t>7) обеспечивает заключение соответствующих договоров по привлечению внебюджетных средств для финансирования муниципальной программы;</t>
  </si>
  <si>
    <t>8) готовит и представляет координатору муниципальной программы и в Экономическое  управление Администрации городского округа Реутов отчет о реализации муниципальной программы;</t>
  </si>
  <si>
    <t>9) на основании заключения об оценке эффективности реализации муниципальной программы представляет в установленном порядке координатору муниципальной программы предложения о перераспределении финансовых ресурсов между программными мероприятиями, изменении сроков выполнения мероприятий и корректировке их перечня;</t>
  </si>
  <si>
    <t>10) размещает на своем официальном сайте в сети Интернет утвержденную муниципальную программу;</t>
  </si>
  <si>
    <t>11) обеспечивает эффективность и результативность реализации муниципальной программы.</t>
  </si>
  <si>
    <t xml:space="preserve">            Муниципальный заказчик подпрограммы осуществляет функции, предусмотренные для муниципального заказчика Программы, за исключением подпункта 11.</t>
  </si>
  <si>
    <t xml:space="preserve">            Муниципальный заказчик подпрограммы представляет отчет о реализации подпрограммы муниципальному заказчику муниципальной программы в установленные сроки.</t>
  </si>
  <si>
    <t xml:space="preserve">            Муниципальный заказчик муниципальной программы осуществляет координацию деятельности муниципальных заказчиков подпрограмм по подготовке и реализации программных мероприятий, анализу и рациональному использованию средств бюджета городского округа Реутов и иных привлекаемых для реализации муниципальной программы источников.</t>
  </si>
  <si>
    <t xml:space="preserve">           Муниципальный заказчик муниципальной программы несет ответственность за подготовку и реализацию муниципальной программы, а также обеспечение достижения количественных и/или качественных показателей эффективности реализации муниципальной программы в целом.</t>
  </si>
  <si>
    <t xml:space="preserve">           Ответственный за выполнение мероприятия муниципальной программы (подпрограммы):</t>
  </si>
  <si>
    <t>1) формирует прогноз расходов на реализацию мероприятия муниципальной программы (подпрограммы) и направляет его муниципальному заказчику муниципальной программы (подпрограммы);</t>
  </si>
  <si>
    <t>2) определяет исполнителей мероприятия подпрограммы, в том числе путем проведения торгов, в форме конкурса или аукциона;</t>
  </si>
  <si>
    <t>3) участвует в обсуждении вопросов, связанных с реализацией и финансированием муниципальной программы (подпрограммы) в части соответствующего мероприятия;</t>
  </si>
  <si>
    <t>4) готовит и представляет муниципальному заказчику муниципальной программы (подпрограммы) отчет о реализации мероприятия.</t>
  </si>
  <si>
    <t xml:space="preserve">VII. Состав, форма и сроки представления отчетности.
</t>
  </si>
  <si>
    <t xml:space="preserve">           Контроль за реализацией муниципальной программы осуществляется Администрацией городского округа Реутов.</t>
  </si>
  <si>
    <t xml:space="preserve">           С целью контроля за реализацией муниципальной программы муниципальный заказчик раз в полугодие до 20 числа месяца, следующего за отчетным полугодием, направляет в Экономическое  управление оперативный отчет, который содержит:</t>
  </si>
  <si>
    <t>перечень выполненных мероприятий муниципальной программы с указанием объемов и источников финансирования и результатов выполнения мероприятий;</t>
  </si>
  <si>
    <t>анализ причин несвоевременного выполнения программных мероприятий.</t>
  </si>
  <si>
    <t xml:space="preserve">           Оперативный отчет о реализации мероприятий муниципальной программы представляется по форме согласно Приложения № 6 Постановления Администрации города от 29.07.2013  № 29-ПГ «Об утверждении Порядка разработки и реализации муниципальных программ городского округа Реутов» (с изменениями и дополнениями).</t>
  </si>
  <si>
    <t xml:space="preserve">           Отчет направляется в электронном виде на электронный официальный адрес Экономического управления.</t>
  </si>
  <si>
    <t xml:space="preserve">           Муниципальный заказчик ежегодно готовит годовой отчет о реализации муниципальной программы и до 1 марта года, следующего за отчетным, представляет его в Экономическое управление для оценки эффективности реализации муниципальной программы.</t>
  </si>
  <si>
    <t xml:space="preserve">           После окончания срока реализации муниципальной программы муниципальный заказчик представляет в орган Администрации городского округа Реутов на утверждение не позднее 1 июня года, следующего за последним годом реализации муниципальной программы, итоговый отчет о ее реализации.</t>
  </si>
  <si>
    <t xml:space="preserve">           Годовой и итоговый отчеты о реализации муниципальной программы должны содержать:</t>
  </si>
  <si>
    <t>1) аналитическую записку, в которой указываются:</t>
  </si>
  <si>
    <t>степень достижения запланированных результатов и намеченных целей муниципальной программы и подпрограмм;</t>
  </si>
  <si>
    <t>общий объем фактически произведенных расходов, всего и в том числе по источникам финансирования;</t>
  </si>
  <si>
    <t>2) таблицу, в которой указываются:</t>
  </si>
  <si>
    <t>данные об использовании средств бюджета городского округа Реутов и средств иных привлекаемых для реализации муниципальной программы источников по каждому программному мероприятию и в целом по муниципальной программе;</t>
  </si>
  <si>
    <t>по мероприятиям, не завершенным в утвержденные сроки, - причины их невыполнения и предложения по дальнейшей реализации.</t>
  </si>
  <si>
    <t xml:space="preserve">             По показателям, не достигшим запланированного уровня, приводятся причины невыполнения и предложения по их дальнейшему достижению.</t>
  </si>
  <si>
    <t xml:space="preserve">             Годовой отчет о реализации муниципальной программы представляется по формам согласно приложениям №6 и №7 к Постановлению Администрации города от 29.07.2013 №29-ПГ «Об утверждении Порядка разработки и реализации муниципальных программ городского округа Реутов» (с изменениями и дополнениями).</t>
  </si>
  <si>
    <t xml:space="preserve">             Итоговый отчет о реализации муниципальной программы представляется по формам согласно приложениям №7 и №8 к Постановлению Администрации города от 29.07.2013 №29-ПГ «Об утверждении Порядка разработки и реализации муниципальных программ городского округа Реутов» (с изменениями и дополнениями).</t>
  </si>
  <si>
    <t xml:space="preserve">           В жилищном фонде городского округа Реутов насчитывается 347 многоквартирных домов.</t>
  </si>
  <si>
    <t>Приложение №1 к Программе</t>
  </si>
  <si>
    <t>Приложение № 2 к Программе</t>
  </si>
  <si>
    <t>Приложение № 3 к Программе</t>
  </si>
  <si>
    <t>На основании положений федерального закона 261-ФЗ</t>
  </si>
  <si>
    <t>На основании локально-сметных расчетов установка контроллеров управления уличного освещения</t>
  </si>
  <si>
    <t>Установка индивидуальных приборов учета в муниципальных квартирах (электроэнергии)</t>
  </si>
  <si>
    <t>Расчет осуществлен на основании локального сметного расчета на 1 единицу установки.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</si>
  <si>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</si>
  <si>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процент</t>
  </si>
  <si>
    <t>Удельный суммарный расход энергетических ресурсов на снабжение органов местного самуправления и муниципальных учреждений (в расчете на 1 кв.м. общей площади)</t>
  </si>
  <si>
    <t>т.у.т./кв.м.</t>
  </si>
  <si>
    <t>Доля многоквартирных домов, оснащенных общедомовыми приборами учета потребляемых энергетических ресурсов</t>
  </si>
  <si>
    <t>Удельный суммарный расход энергетических ресурсов в многоквартирных домах (в расчете на 1 кв.м. общей площади)</t>
  </si>
  <si>
    <t>Доля ответственных за эенргосбережение и повышение энергетической эффективности , прошедших обучение по образовательным программамв области энергосбережения и повышения энергетической эффективности</t>
  </si>
  <si>
    <t>Доля муниципальных учреждений в общем объеме муниципальных учреждений, представивших информацию в информационные системы в области энергосбережения</t>
  </si>
  <si>
    <t>Доля освещенных улиц, проездов, набережных, площадей с уровнем освещенности соответствующим установленным нормативам в общей протяженности освещенных улиц, проездов, набережных, площадей</t>
  </si>
  <si>
    <t>Доля улиц, проездов, площадей прошедших светотехническое обследование в общей протяженности освещенных улиц, проездов, набережных, площадей</t>
  </si>
  <si>
    <t>шт.</t>
  </si>
  <si>
    <t>Количество энергосервисных договоров, заключенных органами местного самоуправления и муниципальными учреждениями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</si>
  <si>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</si>
  <si>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</si>
  <si>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Доля самонесущего изолироанного провода (СИП) в общей протяженности линий уличного освещения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</si>
  <si>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</si>
  <si>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В соответствии с Постановлением Главы города Реутов от 26.03.2015 года № 112-ПГ</t>
  </si>
  <si>
    <t xml:space="preserve">Расчет осуществлен на основании локального сметного расчета на 1 единицу установки из расчета:
</t>
  </si>
  <si>
    <t>Средства Фонда капитального ремонта общего имущества многоквартирных домов Московской области (средства собственников)</t>
  </si>
  <si>
    <t>Установка индивидуальных приборов учета в муниципальных квартирах (электроэнергия)</t>
  </si>
  <si>
    <t>Софинансирование работ по установке общедомовых приборов учета (пропорционально доли муниципальной собственности)</t>
  </si>
  <si>
    <t>Приложение</t>
  </si>
  <si>
    <t>от ______________________ №_________</t>
  </si>
  <si>
    <t>к Постановлению Администрации г. Реутов</t>
  </si>
  <si>
    <r>
      <t>от</t>
    </r>
    <r>
      <rPr>
        <i/>
        <u val="single"/>
        <sz val="12"/>
        <color indexed="8"/>
        <rFont val="Times New Roman"/>
        <family val="1"/>
      </rPr>
      <t xml:space="preserve">  29.08.2014 </t>
    </r>
    <r>
      <rPr>
        <sz val="12"/>
        <color indexed="8"/>
        <rFont val="Times New Roman"/>
        <family val="1"/>
      </rPr>
      <t>№</t>
    </r>
    <r>
      <rPr>
        <i/>
        <u val="single"/>
        <sz val="12"/>
        <color indexed="8"/>
        <rFont val="Times New Roman"/>
        <family val="1"/>
      </rPr>
      <t xml:space="preserve">  75-ПГ</t>
    </r>
  </si>
  <si>
    <t>"Утверждена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</si>
</sst>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0" fontId="44" fillId="0" borderId="10" xfId="0" applyNumberFormat="1" applyFont="1" applyBorder="1" applyAlignment="1">
      <alignment/>
    </xf>
    <xf numFmtId="173" fontId="44" fillId="0" borderId="10" xfId="0" applyNumberFormat="1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4" fontId="49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0" xfId="0" applyNumberFormat="1" applyFont="1" applyFill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10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wrapText="1"/>
    </xf>
    <xf numFmtId="10" fontId="44" fillId="0" borderId="12" xfId="0" applyNumberFormat="1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13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justify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0" xfId="0" applyNumberFormat="1" applyFont="1" applyAlignment="1">
      <alignment horizontal="justify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/>
    </xf>
    <xf numFmtId="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wrapText="1"/>
    </xf>
    <xf numFmtId="0" fontId="46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0" xfId="0" applyFont="1" applyAlignment="1">
      <alignment horizontal="right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" fontId="44" fillId="0" borderId="11" xfId="0" applyNumberFormat="1" applyFont="1" applyBorder="1" applyAlignment="1">
      <alignment horizontal="center"/>
    </xf>
    <xf numFmtId="4" fontId="44" fillId="0" borderId="23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63;&#1040;&#1071;\&#1046;&#1050;&#1061;\&#1040;&#1076;&#1084;&#1080;&#1085;&#1080;&#1089;&#1090;&#1088;&#1072;&#1094;&#1080;&#1103;\&#1052;&#1091;&#1085;&#1080;&#1094;&#1080;&#1087;&#1072;&#1083;&#1100;&#1085;&#1099;&#1077;%20&#1087;&#1088;&#1086;&#1075;&#1088;&#1072;&#1084;&#1084;&#1099;\2015-2019%20&#1075;&#1086;&#1076;&#1099;\&#1069;&#1085;&#1077;&#1088;&#1085;&#1086;&#1089;&#1073;&#1077;&#1088;&#1077;&#1078;&#1077;&#1085;&#1080;&#1077;\&#1060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левые показатели"/>
      <sheetName val="Индикаторы"/>
      <sheetName val="Мероприятия"/>
    </sheetNames>
    <sheetDataSet>
      <sheetData sheetId="0">
        <row r="7">
          <cell r="B7" t="str">
            <v>Доля объема ТЭ, расчёты за которую осуществляются с использованием приборов учёта, в общем объёме ТЭ, потребляемой на территории МО</v>
          </cell>
          <cell r="D7" t="str">
            <v>%</v>
          </cell>
          <cell r="E7">
            <v>0.8199982765378425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    </cell>
          <cell r="E8">
            <v>0.8699917033317619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    </cell>
          <cell r="E9">
            <v>0.8499566348655682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0">
          <cell r="B10" t="str">
    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    </cell>
          <cell r="E10">
            <v>0.9237176382430866</v>
          </cell>
          <cell r="F10">
            <v>0.9247264178421337</v>
          </cell>
          <cell r="G10">
            <v>0.9255534883414069</v>
          </cell>
          <cell r="H10">
            <v>0.926577962425014</v>
          </cell>
          <cell r="I10">
            <v>0.9275894477573244</v>
          </cell>
          <cell r="J10">
            <v>0.9277471708229539</v>
          </cell>
        </row>
        <row r="12">
          <cell r="A12" t="str">
            <v>Целевые показатели в области энергосбережения и повышения энергетической эффективности в муниципальном секторе :</v>
          </cell>
        </row>
        <row r="15">
          <cell r="B15" t="str">
            <v>Удельный расход ЭЭ  на снабжение органов местного самоуправления и муниципальных учреждений (в расчёте на 1 кв. метр   общей площади)</v>
          </cell>
          <cell r="D15" t="str">
            <v>кВт·ч/кв. м</v>
          </cell>
          <cell r="E15">
            <v>20.291333333333334</v>
          </cell>
          <cell r="F15">
            <v>19.69452941176471</v>
          </cell>
          <cell r="G15">
            <v>18.502492105263162</v>
          </cell>
          <cell r="H15">
            <v>17.075157000000004</v>
          </cell>
          <cell r="I15">
            <v>16.295454545454547</v>
          </cell>
          <cell r="J15">
            <v>15.898695652173913</v>
          </cell>
        </row>
        <row r="16">
          <cell r="B16" t="str">
            <v>Удельный расход ТЭ  на снабжение органов местного самоуправления и муниципальных учреждений (в расчёте на 1 кв. метр   общей площади)</v>
          </cell>
          <cell r="D16" t="str">
            <v>Гкал/кв. м</v>
          </cell>
          <cell r="E16">
            <v>0.19266666666666668</v>
          </cell>
          <cell r="F16">
            <v>0.19209999999999997</v>
          </cell>
          <cell r="G16">
            <v>0.19078563157894735</v>
          </cell>
          <cell r="H16">
            <v>0.18987712857142858</v>
          </cell>
          <cell r="I16">
            <v>0.18849620400000003</v>
          </cell>
          <cell r="J16">
            <v>0.1821037240382609</v>
          </cell>
        </row>
        <row r="17">
          <cell r="B17" t="str">
            <v>Удельный расход холодной воды  на снабжение органов местного самоуправления и муниципальных учреждений (в расчёте на 1человека)</v>
          </cell>
          <cell r="D17" t="str">
            <v>куб. м/чел</v>
          </cell>
          <cell r="E17">
            <v>26.73913043478261</v>
          </cell>
          <cell r="F17">
            <v>24.83653846153846</v>
          </cell>
          <cell r="G17">
            <v>24.395</v>
          </cell>
          <cell r="H17">
            <v>23.758987499999996</v>
          </cell>
          <cell r="I17">
            <v>23.37556659827586</v>
          </cell>
          <cell r="J17">
            <v>22.980519522764997</v>
          </cell>
        </row>
        <row r="18">
          <cell r="B18" t="str">
            <v>Удельный расход горячей воды  на снабжение органов местного самоуправления и муниципальных учреждений (в расчёте на 1человека)</v>
          </cell>
          <cell r="D18" t="str">
            <v>куб. м/чел</v>
          </cell>
          <cell r="E18">
            <v>8.73913043478261</v>
          </cell>
          <cell r="F18">
            <v>8.503846153846155</v>
          </cell>
          <cell r="G18">
            <v>8.434555555555555</v>
          </cell>
          <cell r="H18">
            <v>8.133321428571428</v>
          </cell>
          <cell r="I18">
            <v>7.852862068965517</v>
          </cell>
          <cell r="J18">
            <v>7.5911</v>
          </cell>
        </row>
        <row r="28">
          <cell r="A28" t="str">
            <v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    </cell>
        </row>
        <row r="29">
          <cell r="B29" t="str">
    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    </cell>
          <cell r="D29" t="str">
            <v>%</v>
          </cell>
          <cell r="E29">
            <v>100</v>
          </cell>
          <cell r="F29">
            <v>100</v>
          </cell>
          <cell r="G29">
            <v>100</v>
          </cell>
          <cell r="H29">
            <v>100</v>
          </cell>
          <cell r="I29">
            <v>100</v>
          </cell>
          <cell r="J29">
            <v>100</v>
          </cell>
        </row>
        <row r="30">
          <cell r="A30" t="str">
            <v>Целевые показатели в области энергосбережения и повышения энергетической эффективности в жилищном фонде :</v>
          </cell>
        </row>
        <row r="33">
          <cell r="B33" t="str">
            <v>Удельный расход ТЭ в многоквартирных домах (в расчёте на 1 кв.метр общей площади)</v>
          </cell>
          <cell r="D33" t="str">
            <v>Гкал/кв. м</v>
          </cell>
          <cell r="E33">
            <v>0.20311534367396591</v>
          </cell>
          <cell r="F33">
            <v>0.19000001957505172</v>
          </cell>
          <cell r="G33">
            <v>0.18000001749509337</v>
          </cell>
          <cell r="H33">
            <v>0.17000003380565026</v>
          </cell>
          <cell r="I33">
            <v>0.16</v>
          </cell>
          <cell r="J33">
            <v>0.15000002081180178</v>
          </cell>
        </row>
        <row r="34">
          <cell r="B34" t="str">
            <v>Удельный расход холодной воды в многоквартирных домах (в расчёте на 1 жителя)</v>
          </cell>
          <cell r="D34" t="str">
            <v>куб. м/чел.</v>
          </cell>
          <cell r="E34">
            <v>0.05061996829766821</v>
          </cell>
          <cell r="F34">
            <v>0.05054001718942539</v>
          </cell>
          <cell r="G34">
            <v>0.049019996000799836</v>
          </cell>
          <cell r="H34">
            <v>0.047550003360763565</v>
          </cell>
          <cell r="I34">
            <v>0.04612005802404117</v>
          </cell>
          <cell r="J34">
            <v>0.0447401162532724</v>
          </cell>
        </row>
        <row r="35">
          <cell r="B35" t="str">
            <v>Удельный расход горячей  воды в многоквартирных домах (в расчёте на 1 жителя)</v>
          </cell>
          <cell r="D35" t="str">
            <v>куб. м/чел.</v>
          </cell>
          <cell r="E35">
            <v>0.019050004171359446</v>
          </cell>
          <cell r="F35">
            <v>0.019039980946661005</v>
          </cell>
          <cell r="G35">
            <v>0.01902999400119976</v>
          </cell>
          <cell r="H35">
            <v>0.019019905322489268</v>
          </cell>
          <cell r="I35">
            <v>0.019009987896258927</v>
          </cell>
          <cell r="J35">
            <v>0.018999955628521987</v>
          </cell>
        </row>
        <row r="40">
          <cell r="A40" t="str">
    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    </cell>
        </row>
        <row r="41">
          <cell r="B41" t="str">
    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</v>
          </cell>
          <cell r="D41" t="str">
            <v>%</v>
          </cell>
          <cell r="E41">
            <v>100</v>
          </cell>
          <cell r="F41">
            <v>100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</row>
        <row r="42">
          <cell r="B42" t="str">
    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</v>
          </cell>
          <cell r="E42">
            <v>96.92693607369694</v>
          </cell>
          <cell r="F42">
            <v>100</v>
          </cell>
          <cell r="G42">
            <v>100</v>
          </cell>
          <cell r="H42">
            <v>100</v>
          </cell>
          <cell r="I42">
            <v>100</v>
          </cell>
          <cell r="J42">
            <v>100</v>
          </cell>
        </row>
        <row r="43">
          <cell r="B43" t="str">
    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</v>
          </cell>
          <cell r="E43">
            <v>81.99997939864649</v>
          </cell>
          <cell r="F43">
            <v>100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</row>
        <row r="44">
          <cell r="B44" t="str">
    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</v>
          </cell>
          <cell r="E44">
            <v>82.80748851918415</v>
          </cell>
          <cell r="F44">
            <v>100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</row>
        <row r="45">
          <cell r="B45" t="str">
            <v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</v>
          </cell>
          <cell r="E45">
            <v>0</v>
          </cell>
          <cell r="F45">
            <v>0</v>
          </cell>
          <cell r="G45">
            <v>0.005616328339195215</v>
          </cell>
          <cell r="H45">
            <v>0.008433428105025405</v>
          </cell>
          <cell r="I45">
            <v>0.010218524817616256</v>
          </cell>
          <cell r="J45">
            <v>0.010263369352056326</v>
          </cell>
        </row>
        <row r="46">
          <cell r="A46" t="str">
            <v>Целевые показатели в области энергосбережения и повышения энергетической эффективности в системах коммунальной инфраструктуры :</v>
          </cell>
        </row>
        <row r="50">
          <cell r="B50" t="str">
            <v>Удельный расход топлива на выработку ТЭ на котельных</v>
          </cell>
          <cell r="D50" t="str">
            <v>т у.т./Гкал</v>
          </cell>
          <cell r="E50">
            <v>6.4145944373793276</v>
          </cell>
          <cell r="F50">
            <v>6.22776161687515</v>
          </cell>
          <cell r="G50">
            <v>6.046370426734058</v>
          </cell>
          <cell r="H50">
            <v>5.870262561878591</v>
          </cell>
          <cell r="I50">
            <v>5.699284010883154</v>
          </cell>
          <cell r="J50">
            <v>5.533285562678277</v>
          </cell>
        </row>
        <row r="51">
          <cell r="B51" t="str">
            <v>Удельный расход ЭЭ, используемой при передаче ТЭ в системах теплоснабжения</v>
          </cell>
          <cell r="D51" t="str">
            <v>кВт·ч/куб. м</v>
          </cell>
          <cell r="E51">
            <v>5149.323850667244</v>
          </cell>
          <cell r="F51">
            <v>4999.343513212376</v>
          </cell>
          <cell r="G51">
            <v>4853.731680349709</v>
          </cell>
          <cell r="H51">
            <v>4712.360830500312</v>
          </cell>
          <cell r="I51">
            <v>4575.107716551589</v>
          </cell>
          <cell r="J51">
            <v>4441.851941035162</v>
          </cell>
        </row>
        <row r="52">
          <cell r="B52" t="str">
            <v>Доля потерь ТЭ при её передаче в общем объёме переданной тепловой энергии</v>
          </cell>
          <cell r="D52" t="str">
            <v>%</v>
          </cell>
          <cell r="E52">
            <v>0.08443058339194032</v>
          </cell>
          <cell r="F52">
            <v>0.07188369309525261</v>
          </cell>
          <cell r="G52">
            <v>0.06355213212279961</v>
          </cell>
          <cell r="H52">
            <v>0.05559217869832308</v>
          </cell>
          <cell r="I52">
            <v>0.04860841676954153</v>
          </cell>
          <cell r="J52">
            <v>0.04365034790217074</v>
          </cell>
        </row>
        <row r="56">
          <cell r="B56" t="str">
    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    </cell>
          <cell r="D56" t="str">
            <v>кВт·ч/кв. м</v>
          </cell>
          <cell r="E56">
            <v>6.4638783269961975</v>
          </cell>
        </row>
        <row r="67">
          <cell r="A67" t="str">
            <v>Показатели, по которым не предусмотрены мероприятия Программы:</v>
          </cell>
        </row>
        <row r="68">
          <cell r="A68" t="str">
            <v>1.Общие показатели: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</v>
          </cell>
        </row>
        <row r="69">
          <cell r="A69" t="str">
            <v>2. В муниципальном секторе:           Удельный расход природного газа снабжение органов местного самоуправления и муниципальных учреждений (в расчёте на 1 человека),                    Количество энергосервисных договоров заключенных органами местного сам</v>
          </cell>
        </row>
        <row r="70">
          <cell r="A70" t="str">
            <v>3. Дополнительные показатели в муниципальном секторе: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</v>
          </cell>
        </row>
        <row r="71">
          <cell r="A71" t="str">
            <v>4. В жилищном фонде:          Удельный расход ЭЭ в многоквартирных домах  (в расчёте на 1 кв.метр общей площади),          Удельный расход природного газа  в многоквартирных домах  с индивидуальными системами газового отопления   (в расчёте на 1 кв.метр о</v>
          </cell>
        </row>
        <row r="72">
          <cell r="A72" t="str">
            <v>5. Коммунальной инфраструктуре:          Удельный расход топлива на выработку ТЭ на тепловых электростанциях,          Доля потерь воды при её передаче в общем объёме переданной воды,          Удельный расход ЭЭ, используемой для предачи (транспортировки)</v>
          </cell>
        </row>
        <row r="73">
          <cell r="A73" t="str">
            <v>6. Транспортном комплексе: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="90" zoomScaleNormal="90" zoomScalePageLayoutView="0" workbookViewId="0" topLeftCell="A1">
      <selection activeCell="J3" sqref="J3:J4"/>
    </sheetView>
  </sheetViews>
  <sheetFormatPr defaultColWidth="9.140625" defaultRowHeight="15"/>
  <cols>
    <col min="1" max="1" width="54.00390625" style="33" customWidth="1"/>
    <col min="2" max="2" width="20.7109375" style="33" customWidth="1"/>
    <col min="3" max="3" width="19.7109375" style="33" customWidth="1"/>
    <col min="4" max="4" width="11.28125" style="33" customWidth="1"/>
    <col min="5" max="6" width="11.8515625" style="33" customWidth="1"/>
    <col min="7" max="7" width="12.140625" style="33" customWidth="1"/>
    <col min="8" max="8" width="10.140625" style="33" customWidth="1"/>
    <col min="9" max="9" width="11.28125" style="33" customWidth="1"/>
    <col min="10" max="16384" width="9.140625" style="33" customWidth="1"/>
  </cols>
  <sheetData>
    <row r="1" spans="6:9" ht="15.75">
      <c r="F1" s="75" t="s">
        <v>330</v>
      </c>
      <c r="G1" s="75"/>
      <c r="H1" s="75"/>
      <c r="I1" s="75"/>
    </row>
    <row r="2" spans="6:9" ht="15.75">
      <c r="F2" s="75" t="s">
        <v>332</v>
      </c>
      <c r="G2" s="75"/>
      <c r="H2" s="75"/>
      <c r="I2" s="75"/>
    </row>
    <row r="3" spans="6:9" ht="26.25" customHeight="1">
      <c r="F3" s="75" t="s">
        <v>331</v>
      </c>
      <c r="G3" s="75"/>
      <c r="H3" s="75"/>
      <c r="I3" s="75"/>
    </row>
    <row r="5" spans="6:9" ht="15.75">
      <c r="F5" s="75" t="s">
        <v>334</v>
      </c>
      <c r="G5" s="75"/>
      <c r="H5" s="75"/>
      <c r="I5" s="75"/>
    </row>
    <row r="6" spans="6:9" ht="15.75">
      <c r="F6" s="75" t="s">
        <v>216</v>
      </c>
      <c r="G6" s="75"/>
      <c r="H6" s="75"/>
      <c r="I6" s="75"/>
    </row>
    <row r="7" spans="6:9" ht="26.25" customHeight="1">
      <c r="F7" s="75" t="s">
        <v>333</v>
      </c>
      <c r="G7" s="75"/>
      <c r="H7" s="75"/>
      <c r="I7" s="75"/>
    </row>
    <row r="8" spans="6:9" ht="12.75">
      <c r="F8" s="98"/>
      <c r="G8" s="98"/>
      <c r="H8" s="98"/>
      <c r="I8" s="98"/>
    </row>
    <row r="9" spans="1:9" ht="12.75">
      <c r="A9" s="99" t="s">
        <v>43</v>
      </c>
      <c r="B9" s="99"/>
      <c r="C9" s="99"/>
      <c r="D9" s="99"/>
      <c r="E9" s="99"/>
      <c r="F9" s="99"/>
      <c r="G9" s="99"/>
      <c r="H9" s="99"/>
      <c r="I9" s="99"/>
    </row>
    <row r="10" spans="1:9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12.75">
      <c r="A11" s="99"/>
      <c r="B11" s="99"/>
      <c r="C11" s="99"/>
      <c r="D11" s="99"/>
      <c r="E11" s="99"/>
      <c r="F11" s="99"/>
      <c r="G11" s="99"/>
      <c r="H11" s="99"/>
      <c r="I11" s="99"/>
    </row>
    <row r="12" spans="1:9" ht="12.75">
      <c r="A12" s="34"/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7" t="s">
        <v>33</v>
      </c>
      <c r="B13" s="94" t="s">
        <v>44</v>
      </c>
      <c r="C13" s="94"/>
      <c r="D13" s="94"/>
      <c r="E13" s="94"/>
      <c r="F13" s="94"/>
      <c r="G13" s="94"/>
      <c r="H13" s="94"/>
      <c r="I13" s="94"/>
    </row>
    <row r="14" spans="1:9" ht="44.25" customHeight="1">
      <c r="A14" s="7" t="s">
        <v>34</v>
      </c>
      <c r="B14" s="94" t="s">
        <v>48</v>
      </c>
      <c r="C14" s="94"/>
      <c r="D14" s="94"/>
      <c r="E14" s="94"/>
      <c r="F14" s="94"/>
      <c r="G14" s="94"/>
      <c r="H14" s="94"/>
      <c r="I14" s="94"/>
    </row>
    <row r="15" spans="1:9" ht="93.75" customHeight="1">
      <c r="A15" s="7" t="s">
        <v>35</v>
      </c>
      <c r="B15" s="94" t="s">
        <v>46</v>
      </c>
      <c r="C15" s="94"/>
      <c r="D15" s="94"/>
      <c r="E15" s="94"/>
      <c r="F15" s="94"/>
      <c r="G15" s="94"/>
      <c r="H15" s="94"/>
      <c r="I15" s="94"/>
    </row>
    <row r="16" spans="1:9" ht="24.75" customHeight="1">
      <c r="A16" s="7" t="s">
        <v>36</v>
      </c>
      <c r="B16" s="94" t="s">
        <v>55</v>
      </c>
      <c r="C16" s="94"/>
      <c r="D16" s="94"/>
      <c r="E16" s="94"/>
      <c r="F16" s="94"/>
      <c r="G16" s="94"/>
      <c r="H16" s="94"/>
      <c r="I16" s="94"/>
    </row>
    <row r="17" spans="1:9" ht="30.75" customHeight="1">
      <c r="A17" s="36" t="s">
        <v>37</v>
      </c>
      <c r="B17" s="94" t="s">
        <v>0</v>
      </c>
      <c r="C17" s="94"/>
      <c r="D17" s="94"/>
      <c r="E17" s="94"/>
      <c r="F17" s="94"/>
      <c r="G17" s="94"/>
      <c r="H17" s="94"/>
      <c r="I17" s="94"/>
    </row>
    <row r="18" spans="1:9" ht="12.75">
      <c r="A18" s="7" t="s">
        <v>1</v>
      </c>
      <c r="B18" s="94" t="s">
        <v>2</v>
      </c>
      <c r="C18" s="94"/>
      <c r="D18" s="94"/>
      <c r="E18" s="94"/>
      <c r="F18" s="94"/>
      <c r="G18" s="94"/>
      <c r="H18" s="94"/>
      <c r="I18" s="94"/>
    </row>
    <row r="19" spans="1:9" ht="12.75">
      <c r="A19" s="7" t="s">
        <v>38</v>
      </c>
      <c r="B19" s="94" t="s">
        <v>20</v>
      </c>
      <c r="C19" s="94"/>
      <c r="D19" s="94"/>
      <c r="E19" s="94"/>
      <c r="F19" s="94"/>
      <c r="G19" s="94"/>
      <c r="H19" s="94"/>
      <c r="I19" s="94"/>
    </row>
    <row r="20" spans="1:9" ht="15.75" customHeight="1">
      <c r="A20" s="92" t="s">
        <v>39</v>
      </c>
      <c r="B20" s="95" t="s">
        <v>4</v>
      </c>
      <c r="C20" s="96"/>
      <c r="D20" s="96"/>
      <c r="E20" s="96"/>
      <c r="F20" s="96"/>
      <c r="G20" s="96"/>
      <c r="H20" s="80"/>
      <c r="I20" s="81"/>
    </row>
    <row r="21" spans="1:9" ht="15.75" customHeight="1">
      <c r="A21" s="92"/>
      <c r="B21" s="93" t="s">
        <v>10</v>
      </c>
      <c r="C21" s="78" t="s">
        <v>5</v>
      </c>
      <c r="D21" s="78" t="s">
        <v>6</v>
      </c>
      <c r="E21" s="78" t="s">
        <v>7</v>
      </c>
      <c r="F21" s="78" t="s">
        <v>8</v>
      </c>
      <c r="G21" s="80" t="s">
        <v>9</v>
      </c>
      <c r="H21" s="82"/>
      <c r="I21" s="83"/>
    </row>
    <row r="22" spans="1:9" ht="15.75" customHeight="1">
      <c r="A22" s="92"/>
      <c r="B22" s="93"/>
      <c r="C22" s="79"/>
      <c r="D22" s="79"/>
      <c r="E22" s="79"/>
      <c r="F22" s="79"/>
      <c r="G22" s="84"/>
      <c r="H22" s="82"/>
      <c r="I22" s="83"/>
    </row>
    <row r="23" spans="1:9" ht="25.5" customHeight="1">
      <c r="A23" s="37" t="s">
        <v>40</v>
      </c>
      <c r="B23" s="16">
        <f>SUM(C23:G23)</f>
        <v>22202.200000000004</v>
      </c>
      <c r="C23" s="38">
        <f>'Перечень Мероприятий'!H21</f>
        <v>13227.600000000002</v>
      </c>
      <c r="D23" s="38">
        <f>'Перечень Мероприятий'!I21</f>
        <v>2074.6</v>
      </c>
      <c r="E23" s="38">
        <f>'Перечень Мероприятий'!J21</f>
        <v>2300</v>
      </c>
      <c r="F23" s="38">
        <f>'Перечень Мероприятий'!K21</f>
        <v>2300</v>
      </c>
      <c r="G23" s="38">
        <f>'Перечень Мероприятий'!L21</f>
        <v>2300</v>
      </c>
      <c r="H23" s="82"/>
      <c r="I23" s="83"/>
    </row>
    <row r="24" spans="1:9" ht="22.5" customHeight="1">
      <c r="A24" s="15" t="s">
        <v>52</v>
      </c>
      <c r="B24" s="16">
        <f>SUM(C24:G24)</f>
        <v>22202.200000000004</v>
      </c>
      <c r="C24" s="16">
        <f>SUM(C23:C23)</f>
        <v>13227.600000000002</v>
      </c>
      <c r="D24" s="16">
        <f>SUM(D23:D23)</f>
        <v>2074.6</v>
      </c>
      <c r="E24" s="16">
        <f>SUM(E23:E23)</f>
        <v>2300</v>
      </c>
      <c r="F24" s="16">
        <f>SUM(F23:F23)</f>
        <v>2300</v>
      </c>
      <c r="G24" s="16">
        <f>SUM(G23:G23)</f>
        <v>2300</v>
      </c>
      <c r="H24" s="84"/>
      <c r="I24" s="85"/>
    </row>
    <row r="25" spans="1:9" ht="69" customHeight="1">
      <c r="A25" s="39" t="s">
        <v>45</v>
      </c>
      <c r="B25" s="89" t="s">
        <v>215</v>
      </c>
      <c r="C25" s="90"/>
      <c r="D25" s="90"/>
      <c r="E25" s="90"/>
      <c r="F25" s="90"/>
      <c r="G25" s="90"/>
      <c r="H25" s="90"/>
      <c r="I25" s="91"/>
    </row>
    <row r="27" spans="1:9" ht="12.75">
      <c r="A27" s="77" t="s">
        <v>217</v>
      </c>
      <c r="B27" s="77"/>
      <c r="C27" s="77"/>
      <c r="D27" s="77"/>
      <c r="E27" s="77"/>
      <c r="F27" s="77"/>
      <c r="G27" s="77"/>
      <c r="H27" s="77"/>
      <c r="I27" s="77"/>
    </row>
    <row r="28" spans="1:9" ht="12.75">
      <c r="A28" s="97" t="s">
        <v>218</v>
      </c>
      <c r="B28" s="97"/>
      <c r="C28" s="97"/>
      <c r="D28" s="97"/>
      <c r="E28" s="97"/>
      <c r="F28" s="97"/>
      <c r="G28" s="97"/>
      <c r="H28" s="97"/>
      <c r="I28" s="97"/>
    </row>
    <row r="29" spans="1:9" ht="12.75">
      <c r="A29" s="76" t="s">
        <v>219</v>
      </c>
      <c r="B29" s="76"/>
      <c r="C29" s="76"/>
      <c r="D29" s="76"/>
      <c r="E29" s="76"/>
      <c r="F29" s="76"/>
      <c r="G29" s="76"/>
      <c r="H29" s="76"/>
      <c r="I29" s="76"/>
    </row>
    <row r="30" spans="1:9" ht="12.7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>
      <c r="A33" s="34"/>
      <c r="B33" s="86" t="s">
        <v>220</v>
      </c>
      <c r="C33" s="87" t="s">
        <v>221</v>
      </c>
      <c r="D33" s="87"/>
      <c r="E33" s="87"/>
      <c r="F33" s="34"/>
      <c r="G33" s="34"/>
      <c r="H33" s="34"/>
      <c r="I33" s="34"/>
    </row>
    <row r="34" spans="1:9" ht="12.75">
      <c r="A34" s="34"/>
      <c r="B34" s="86"/>
      <c r="C34" s="6" t="s">
        <v>222</v>
      </c>
      <c r="D34" s="6" t="s">
        <v>223</v>
      </c>
      <c r="E34" s="6" t="s">
        <v>224</v>
      </c>
      <c r="F34" s="34"/>
      <c r="G34" s="34"/>
      <c r="H34" s="34"/>
      <c r="I34" s="34"/>
    </row>
    <row r="35" spans="1:9" ht="12.75">
      <c r="A35" s="34"/>
      <c r="B35" s="6" t="s">
        <v>225</v>
      </c>
      <c r="C35" s="61">
        <v>0.688</v>
      </c>
      <c r="D35" s="61">
        <v>0.86</v>
      </c>
      <c r="E35" s="61">
        <v>0.884</v>
      </c>
      <c r="F35" s="34"/>
      <c r="G35" s="34"/>
      <c r="H35" s="34"/>
      <c r="I35" s="34"/>
    </row>
    <row r="36" spans="1:9" ht="12.75">
      <c r="A36" s="34"/>
      <c r="B36" s="6" t="s">
        <v>226</v>
      </c>
      <c r="C36" s="61">
        <v>0.137</v>
      </c>
      <c r="D36" s="61">
        <v>0.062</v>
      </c>
      <c r="E36" s="61">
        <v>0.055</v>
      </c>
      <c r="F36" s="34"/>
      <c r="G36" s="34"/>
      <c r="H36" s="34"/>
      <c r="I36" s="34"/>
    </row>
    <row r="37" spans="1:9" ht="12.75">
      <c r="A37" s="34"/>
      <c r="B37" s="6" t="s">
        <v>227</v>
      </c>
      <c r="C37" s="61">
        <v>0.175</v>
      </c>
      <c r="D37" s="61">
        <v>0.078</v>
      </c>
      <c r="E37" s="61">
        <v>0.061</v>
      </c>
      <c r="F37" s="34"/>
      <c r="G37" s="34"/>
      <c r="H37" s="34"/>
      <c r="I37" s="34"/>
    </row>
    <row r="38" spans="1:9" ht="12.75">
      <c r="A38" s="34"/>
      <c r="B38" s="6" t="s">
        <v>10</v>
      </c>
      <c r="C38" s="61">
        <f>SUM(C35:C37)</f>
        <v>1</v>
      </c>
      <c r="D38" s="61">
        <f>SUM(D35:D37)</f>
        <v>0.9999999999999999</v>
      </c>
      <c r="E38" s="61">
        <f>SUM(E35:E37)</f>
        <v>1</v>
      </c>
      <c r="F38" s="34"/>
      <c r="G38" s="34"/>
      <c r="H38" s="34"/>
      <c r="I38" s="34"/>
    </row>
    <row r="39" ht="12.75">
      <c r="C39" s="40"/>
    </row>
    <row r="40" spans="1:10" ht="12.75">
      <c r="A40" s="88" t="s">
        <v>228</v>
      </c>
      <c r="B40" s="88"/>
      <c r="C40" s="88"/>
      <c r="D40" s="88"/>
      <c r="E40" s="88"/>
      <c r="F40" s="88"/>
      <c r="G40" s="88"/>
      <c r="H40" s="88"/>
      <c r="I40" s="88"/>
      <c r="J40" s="34"/>
    </row>
    <row r="41" spans="1:10" ht="27" customHeight="1">
      <c r="A41" s="74" t="s">
        <v>229</v>
      </c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88" t="s">
        <v>301</v>
      </c>
      <c r="B42" s="88"/>
      <c r="C42" s="88"/>
      <c r="D42" s="88"/>
      <c r="E42" s="88"/>
      <c r="F42" s="88"/>
      <c r="G42" s="88"/>
      <c r="H42" s="88"/>
      <c r="I42" s="88"/>
      <c r="J42" s="88"/>
    </row>
    <row r="43" spans="1:10" ht="38.25" customHeight="1">
      <c r="A43" s="74" t="s">
        <v>230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>
      <c r="A44" s="74" t="s">
        <v>231</v>
      </c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25.5" customHeight="1">
      <c r="A45" s="74" t="s">
        <v>232</v>
      </c>
      <c r="B45" s="74"/>
      <c r="C45" s="74"/>
      <c r="D45" s="74"/>
      <c r="E45" s="74"/>
      <c r="F45" s="74"/>
      <c r="G45" s="74"/>
      <c r="H45" s="74"/>
      <c r="I45" s="74"/>
      <c r="J45" s="74"/>
    </row>
    <row r="46" spans="1:10" ht="27" customHeight="1">
      <c r="A46" s="74" t="s">
        <v>233</v>
      </c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27" customHeight="1">
      <c r="A47" s="74" t="s">
        <v>234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77" t="s">
        <v>235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10" ht="12.75">
      <c r="A49" s="74" t="s">
        <v>236</v>
      </c>
      <c r="B49" s="74"/>
      <c r="C49" s="74"/>
      <c r="D49" s="74"/>
      <c r="E49" s="74"/>
      <c r="F49" s="74"/>
      <c r="G49" s="74"/>
      <c r="H49" s="74"/>
      <c r="I49" s="74"/>
      <c r="J49" s="74"/>
    </row>
    <row r="50" spans="1:10" ht="25.5" customHeight="1">
      <c r="A50" s="74" t="s">
        <v>237</v>
      </c>
      <c r="B50" s="74"/>
      <c r="C50" s="74"/>
      <c r="D50" s="74"/>
      <c r="E50" s="74"/>
      <c r="F50" s="74"/>
      <c r="G50" s="74"/>
      <c r="H50" s="74"/>
      <c r="I50" s="74"/>
      <c r="J50" s="74"/>
    </row>
    <row r="51" spans="1:10" ht="12.75">
      <c r="A51" s="74" t="s">
        <v>238</v>
      </c>
      <c r="B51" s="74"/>
      <c r="C51" s="74"/>
      <c r="D51" s="74"/>
      <c r="E51" s="74"/>
      <c r="F51" s="74"/>
      <c r="G51" s="74"/>
      <c r="H51" s="74"/>
      <c r="I51" s="74"/>
      <c r="J51" s="74"/>
    </row>
    <row r="52" spans="1:10" ht="23.25" customHeight="1">
      <c r="A52" s="74" t="s">
        <v>239</v>
      </c>
      <c r="B52" s="74"/>
      <c r="C52" s="74"/>
      <c r="D52" s="74"/>
      <c r="E52" s="74"/>
      <c r="F52" s="74"/>
      <c r="G52" s="74"/>
      <c r="H52" s="74"/>
      <c r="I52" s="74"/>
      <c r="J52" s="74"/>
    </row>
    <row r="53" spans="1:10" ht="12.75">
      <c r="A53" s="74" t="s">
        <v>240</v>
      </c>
      <c r="B53" s="74"/>
      <c r="C53" s="74"/>
      <c r="D53" s="74"/>
      <c r="E53" s="74"/>
      <c r="F53" s="74"/>
      <c r="G53" s="74"/>
      <c r="H53" s="74"/>
      <c r="I53" s="74"/>
      <c r="J53" s="74"/>
    </row>
    <row r="54" spans="1:10" ht="12.75">
      <c r="A54" s="77" t="s">
        <v>241</v>
      </c>
      <c r="B54" s="77"/>
      <c r="C54" s="77"/>
      <c r="D54" s="77"/>
      <c r="E54" s="77"/>
      <c r="F54" s="77"/>
      <c r="G54" s="77"/>
      <c r="H54" s="77"/>
      <c r="I54" s="77"/>
      <c r="J54" s="77"/>
    </row>
    <row r="55" spans="1:10" ht="26.25" customHeight="1">
      <c r="A55" s="74" t="s">
        <v>242</v>
      </c>
      <c r="B55" s="74"/>
      <c r="C55" s="74"/>
      <c r="D55" s="74"/>
      <c r="E55" s="74"/>
      <c r="F55" s="74"/>
      <c r="G55" s="74"/>
      <c r="H55" s="74"/>
      <c r="I55" s="74"/>
      <c r="J55" s="74"/>
    </row>
    <row r="56" spans="1:10" ht="12.75">
      <c r="A56" s="77" t="s">
        <v>243</v>
      </c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2.75">
      <c r="A57" s="74" t="s">
        <v>244</v>
      </c>
      <c r="B57" s="74"/>
      <c r="C57" s="74"/>
      <c r="D57" s="74"/>
      <c r="E57" s="74"/>
      <c r="F57" s="74"/>
      <c r="G57" s="74"/>
      <c r="H57" s="74"/>
      <c r="I57" s="74"/>
      <c r="J57" s="74"/>
    </row>
    <row r="58" spans="1:10" ht="12.75">
      <c r="A58" s="74" t="s">
        <v>245</v>
      </c>
      <c r="B58" s="74"/>
      <c r="C58" s="74"/>
      <c r="D58" s="74"/>
      <c r="E58" s="74"/>
      <c r="F58" s="74"/>
      <c r="G58" s="74"/>
      <c r="H58" s="74"/>
      <c r="I58" s="74"/>
      <c r="J58" s="74"/>
    </row>
    <row r="59" spans="1:10" ht="12.75">
      <c r="A59" s="77" t="s">
        <v>246</v>
      </c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12.75">
      <c r="A60" s="74" t="s">
        <v>247</v>
      </c>
      <c r="B60" s="74"/>
      <c r="C60" s="74"/>
      <c r="D60" s="74"/>
      <c r="E60" s="74"/>
      <c r="F60" s="74"/>
      <c r="G60" s="74"/>
      <c r="H60" s="74"/>
      <c r="I60" s="74"/>
      <c r="J60" s="74"/>
    </row>
    <row r="61" spans="1:10" ht="12.75">
      <c r="A61" s="74" t="s">
        <v>248</v>
      </c>
      <c r="B61" s="74"/>
      <c r="C61" s="74"/>
      <c r="D61" s="74"/>
      <c r="E61" s="74"/>
      <c r="F61" s="74"/>
      <c r="G61" s="74"/>
      <c r="H61" s="74"/>
      <c r="I61" s="74"/>
      <c r="J61" s="74"/>
    </row>
    <row r="62" spans="1:10" ht="12.75">
      <c r="A62" s="74" t="s">
        <v>249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12.75">
      <c r="A63" s="74" t="s">
        <v>250</v>
      </c>
      <c r="B63" s="74"/>
      <c r="C63" s="74"/>
      <c r="D63" s="74"/>
      <c r="E63" s="74"/>
      <c r="F63" s="74"/>
      <c r="G63" s="74"/>
      <c r="H63" s="74"/>
      <c r="I63" s="74"/>
      <c r="J63" s="74"/>
    </row>
    <row r="64" spans="1:10" ht="25.5" customHeight="1">
      <c r="A64" s="74" t="s">
        <v>251</v>
      </c>
      <c r="B64" s="74"/>
      <c r="C64" s="74"/>
      <c r="D64" s="74"/>
      <c r="E64" s="74"/>
      <c r="F64" s="74"/>
      <c r="G64" s="74"/>
      <c r="H64" s="74"/>
      <c r="I64" s="74"/>
      <c r="J64" s="74"/>
    </row>
    <row r="65" spans="1:10" ht="15.75" customHeight="1">
      <c r="A65" s="74" t="s">
        <v>252</v>
      </c>
      <c r="B65" s="74"/>
      <c r="C65" s="74"/>
      <c r="D65" s="74"/>
      <c r="E65" s="74"/>
      <c r="F65" s="74"/>
      <c r="G65" s="74"/>
      <c r="H65" s="74"/>
      <c r="I65" s="74"/>
      <c r="J65" s="74"/>
    </row>
    <row r="66" spans="1:10" ht="12.75">
      <c r="A66" s="77" t="s">
        <v>253</v>
      </c>
      <c r="B66" s="77"/>
      <c r="C66" s="77"/>
      <c r="D66" s="77"/>
      <c r="E66" s="77"/>
      <c r="F66" s="77"/>
      <c r="G66" s="77"/>
      <c r="H66" s="77"/>
      <c r="I66" s="77"/>
      <c r="J66" s="77"/>
    </row>
    <row r="67" spans="1:10" ht="12.75">
      <c r="A67" s="74" t="s">
        <v>254</v>
      </c>
      <c r="B67" s="74"/>
      <c r="C67" s="74"/>
      <c r="D67" s="74"/>
      <c r="E67" s="74"/>
      <c r="F67" s="74"/>
      <c r="G67" s="74"/>
      <c r="H67" s="74"/>
      <c r="I67" s="74"/>
      <c r="J67" s="74"/>
    </row>
    <row r="68" spans="1:10" ht="12.75">
      <c r="A68" s="74" t="s">
        <v>255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26.25" customHeight="1">
      <c r="A69" s="74" t="s">
        <v>256</v>
      </c>
      <c r="B69" s="74"/>
      <c r="C69" s="74"/>
      <c r="D69" s="74"/>
      <c r="E69" s="74"/>
      <c r="F69" s="74"/>
      <c r="G69" s="74"/>
      <c r="H69" s="74"/>
      <c r="I69" s="74"/>
      <c r="J69" s="74"/>
    </row>
    <row r="70" spans="1:10" ht="12.75">
      <c r="A70" s="74" t="s">
        <v>257</v>
      </c>
      <c r="B70" s="74"/>
      <c r="C70" s="74"/>
      <c r="D70" s="74"/>
      <c r="E70" s="74"/>
      <c r="F70" s="74"/>
      <c r="G70" s="74"/>
      <c r="H70" s="74"/>
      <c r="I70" s="74"/>
      <c r="J70" s="74"/>
    </row>
    <row r="71" spans="1:10" ht="12.75">
      <c r="A71" s="74" t="s">
        <v>258</v>
      </c>
      <c r="B71" s="74"/>
      <c r="C71" s="74"/>
      <c r="D71" s="74"/>
      <c r="E71" s="74"/>
      <c r="F71" s="74"/>
      <c r="G71" s="74"/>
      <c r="H71" s="74"/>
      <c r="I71" s="74"/>
      <c r="J71" s="74"/>
    </row>
    <row r="72" spans="1:10" ht="12.75">
      <c r="A72" s="74" t="s">
        <v>259</v>
      </c>
      <c r="B72" s="74"/>
      <c r="C72" s="74"/>
      <c r="D72" s="74"/>
      <c r="E72" s="74"/>
      <c r="F72" s="74"/>
      <c r="G72" s="74"/>
      <c r="H72" s="74"/>
      <c r="I72" s="74"/>
      <c r="J72" s="74"/>
    </row>
    <row r="73" spans="1:10" ht="12.75">
      <c r="A73" s="74" t="s">
        <v>260</v>
      </c>
      <c r="B73" s="74"/>
      <c r="C73" s="74"/>
      <c r="D73" s="74"/>
      <c r="E73" s="74"/>
      <c r="F73" s="74"/>
      <c r="G73" s="74"/>
      <c r="H73" s="74"/>
      <c r="I73" s="74"/>
      <c r="J73" s="74"/>
    </row>
    <row r="74" spans="1:10" ht="12.75">
      <c r="A74" s="74" t="s">
        <v>261</v>
      </c>
      <c r="B74" s="74"/>
      <c r="C74" s="74"/>
      <c r="D74" s="74"/>
      <c r="E74" s="74"/>
      <c r="F74" s="74"/>
      <c r="G74" s="74"/>
      <c r="H74" s="74"/>
      <c r="I74" s="74"/>
      <c r="J74" s="74"/>
    </row>
    <row r="75" spans="1:10" ht="12.75">
      <c r="A75" s="74" t="s">
        <v>262</v>
      </c>
      <c r="B75" s="74"/>
      <c r="C75" s="74"/>
      <c r="D75" s="74"/>
      <c r="E75" s="74"/>
      <c r="F75" s="74"/>
      <c r="G75" s="74"/>
      <c r="H75" s="74"/>
      <c r="I75" s="74"/>
      <c r="J75" s="74"/>
    </row>
    <row r="76" spans="1:10" ht="12.75">
      <c r="A76" s="74" t="s">
        <v>263</v>
      </c>
      <c r="B76" s="74"/>
      <c r="C76" s="74"/>
      <c r="D76" s="74"/>
      <c r="E76" s="74"/>
      <c r="F76" s="74"/>
      <c r="G76" s="74"/>
      <c r="H76" s="74"/>
      <c r="I76" s="74"/>
      <c r="J76" s="74"/>
    </row>
    <row r="77" spans="1:10" ht="26.25" customHeight="1">
      <c r="A77" s="74" t="s">
        <v>264</v>
      </c>
      <c r="B77" s="74"/>
      <c r="C77" s="74"/>
      <c r="D77" s="74"/>
      <c r="E77" s="74"/>
      <c r="F77" s="74"/>
      <c r="G77" s="74"/>
      <c r="H77" s="74"/>
      <c r="I77" s="74"/>
      <c r="J77" s="74"/>
    </row>
    <row r="78" spans="1:10" ht="12.75">
      <c r="A78" s="74" t="s">
        <v>265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10" ht="12.75">
      <c r="A79" s="74" t="s">
        <v>266</v>
      </c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12.75">
      <c r="A80" s="74" t="s">
        <v>267</v>
      </c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12.75">
      <c r="A81" s="74" t="s">
        <v>268</v>
      </c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4" t="s">
        <v>269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25.5" customHeight="1">
      <c r="A83" s="74" t="s">
        <v>270</v>
      </c>
      <c r="B83" s="74"/>
      <c r="C83" s="74"/>
      <c r="D83" s="74"/>
      <c r="E83" s="74"/>
      <c r="F83" s="74"/>
      <c r="G83" s="74"/>
      <c r="H83" s="74"/>
      <c r="I83" s="74"/>
      <c r="J83" s="74"/>
    </row>
    <row r="84" spans="1:10" ht="12.75">
      <c r="A84" s="74" t="s">
        <v>271</v>
      </c>
      <c r="B84" s="74"/>
      <c r="C84" s="74"/>
      <c r="D84" s="74"/>
      <c r="E84" s="74"/>
      <c r="F84" s="74"/>
      <c r="G84" s="74"/>
      <c r="H84" s="74"/>
      <c r="I84" s="74"/>
      <c r="J84" s="74"/>
    </row>
    <row r="85" spans="1:10" ht="12.75">
      <c r="A85" s="74" t="s">
        <v>272</v>
      </c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2.75">
      <c r="A86" s="74" t="s">
        <v>273</v>
      </c>
      <c r="B86" s="74"/>
      <c r="C86" s="74"/>
      <c r="D86" s="74"/>
      <c r="E86" s="74"/>
      <c r="F86" s="74"/>
      <c r="G86" s="74"/>
      <c r="H86" s="74"/>
      <c r="I86" s="74"/>
      <c r="J86" s="74"/>
    </row>
    <row r="87" spans="1:10" ht="12.75">
      <c r="A87" s="74" t="s">
        <v>274</v>
      </c>
      <c r="B87" s="74"/>
      <c r="C87" s="74"/>
      <c r="D87" s="74"/>
      <c r="E87" s="74"/>
      <c r="F87" s="74"/>
      <c r="G87" s="74"/>
      <c r="H87" s="74"/>
      <c r="I87" s="74"/>
      <c r="J87" s="74"/>
    </row>
    <row r="88" spans="1:10" ht="24.75" customHeight="1">
      <c r="A88" s="74" t="s">
        <v>275</v>
      </c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26.25" customHeight="1">
      <c r="A89" s="74" t="s">
        <v>276</v>
      </c>
      <c r="B89" s="74"/>
      <c r="C89" s="74"/>
      <c r="D89" s="74"/>
      <c r="E89" s="74"/>
      <c r="F89" s="74"/>
      <c r="G89" s="74"/>
      <c r="H89" s="74"/>
      <c r="I89" s="74"/>
      <c r="J89" s="74"/>
    </row>
    <row r="90" spans="1:10" ht="12.75">
      <c r="A90" s="74" t="s">
        <v>277</v>
      </c>
      <c r="B90" s="74"/>
      <c r="C90" s="74"/>
      <c r="D90" s="74"/>
      <c r="E90" s="74"/>
      <c r="F90" s="74"/>
      <c r="G90" s="74"/>
      <c r="H90" s="74"/>
      <c r="I90" s="74"/>
      <c r="J90" s="74"/>
    </row>
    <row r="91" spans="1:10" ht="12.75">
      <c r="A91" s="74" t="s">
        <v>278</v>
      </c>
      <c r="B91" s="74"/>
      <c r="C91" s="74"/>
      <c r="D91" s="74"/>
      <c r="E91" s="74"/>
      <c r="F91" s="74"/>
      <c r="G91" s="74"/>
      <c r="H91" s="74"/>
      <c r="I91" s="74"/>
      <c r="J91" s="74"/>
    </row>
    <row r="92" spans="1:10" ht="12.75">
      <c r="A92" s="74" t="s">
        <v>279</v>
      </c>
      <c r="B92" s="74"/>
      <c r="C92" s="74"/>
      <c r="D92" s="74"/>
      <c r="E92" s="74"/>
      <c r="F92" s="74"/>
      <c r="G92" s="74"/>
      <c r="H92" s="74"/>
      <c r="I92" s="74"/>
      <c r="J92" s="74"/>
    </row>
    <row r="93" spans="1:10" ht="12.75">
      <c r="A93" s="74" t="s">
        <v>280</v>
      </c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12.75">
      <c r="A94" s="74" t="s">
        <v>281</v>
      </c>
      <c r="B94" s="74"/>
      <c r="C94" s="74"/>
      <c r="D94" s="74"/>
      <c r="E94" s="74"/>
      <c r="F94" s="74"/>
      <c r="G94" s="74"/>
      <c r="H94" s="74"/>
      <c r="I94" s="74"/>
      <c r="J94" s="74"/>
    </row>
    <row r="95" spans="1:10" ht="12.75">
      <c r="A95" s="76" t="s">
        <v>282</v>
      </c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74" t="s">
        <v>283</v>
      </c>
      <c r="B96" s="74"/>
      <c r="C96" s="74"/>
      <c r="D96" s="74"/>
      <c r="E96" s="74"/>
      <c r="F96" s="74"/>
      <c r="G96" s="74"/>
      <c r="H96" s="74"/>
      <c r="I96" s="74"/>
      <c r="J96" s="74"/>
    </row>
    <row r="97" spans="1:10" ht="24" customHeight="1">
      <c r="A97" s="74" t="s">
        <v>284</v>
      </c>
      <c r="B97" s="74"/>
      <c r="C97" s="74"/>
      <c r="D97" s="74"/>
      <c r="E97" s="74"/>
      <c r="F97" s="74"/>
      <c r="G97" s="74"/>
      <c r="H97" s="74"/>
      <c r="I97" s="74"/>
      <c r="J97" s="74"/>
    </row>
    <row r="98" spans="1:10" ht="12.75">
      <c r="A98" s="74" t="s">
        <v>285</v>
      </c>
      <c r="B98" s="74"/>
      <c r="C98" s="74"/>
      <c r="D98" s="74"/>
      <c r="E98" s="74"/>
      <c r="F98" s="74"/>
      <c r="G98" s="74"/>
      <c r="H98" s="74"/>
      <c r="I98" s="74"/>
      <c r="J98" s="74"/>
    </row>
    <row r="99" spans="1:10" ht="13.5" customHeight="1">
      <c r="A99" s="74" t="s">
        <v>286</v>
      </c>
      <c r="B99" s="74"/>
      <c r="C99" s="74"/>
      <c r="D99" s="74"/>
      <c r="E99" s="74"/>
      <c r="F99" s="74"/>
      <c r="G99" s="74"/>
      <c r="H99" s="74"/>
      <c r="I99" s="74"/>
      <c r="J99" s="74"/>
    </row>
    <row r="100" spans="1:10" ht="23.25" customHeight="1">
      <c r="A100" s="74" t="s">
        <v>287</v>
      </c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t="12.75">
      <c r="A101" s="74" t="s">
        <v>288</v>
      </c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t="27" customHeight="1">
      <c r="A102" s="74" t="s">
        <v>289</v>
      </c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t="24.75" customHeight="1">
      <c r="A103" s="74" t="s">
        <v>290</v>
      </c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12.75">
      <c r="A104" s="74" t="s">
        <v>291</v>
      </c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t="12.75">
      <c r="A105" s="74" t="s">
        <v>292</v>
      </c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t="12.75">
      <c r="A106" s="74" t="s">
        <v>293</v>
      </c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t="12.75">
      <c r="A107" s="74" t="s">
        <v>294</v>
      </c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t="12.75">
      <c r="A108" s="74" t="s">
        <v>295</v>
      </c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t="25.5" customHeight="1">
      <c r="A109" s="74" t="s">
        <v>296</v>
      </c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ht="12.75">
      <c r="A110" s="74" t="s">
        <v>297</v>
      </c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ht="12.75">
      <c r="A111" s="74" t="s">
        <v>298</v>
      </c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ht="24" customHeight="1">
      <c r="A112" s="74" t="s">
        <v>299</v>
      </c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t="24.75" customHeight="1">
      <c r="A113" s="74" t="s">
        <v>300</v>
      </c>
      <c r="B113" s="74"/>
      <c r="C113" s="74"/>
      <c r="D113" s="74"/>
      <c r="E113" s="74"/>
      <c r="F113" s="74"/>
      <c r="G113" s="74"/>
      <c r="H113" s="74"/>
      <c r="I113" s="74"/>
      <c r="J113" s="74"/>
    </row>
  </sheetData>
  <sheetProtection/>
  <mergeCells count="104">
    <mergeCell ref="F5:I5"/>
    <mergeCell ref="F6:I6"/>
    <mergeCell ref="F7:I7"/>
    <mergeCell ref="A27:I27"/>
    <mergeCell ref="A28:I28"/>
    <mergeCell ref="F8:I8"/>
    <mergeCell ref="A9:I11"/>
    <mergeCell ref="B13:I13"/>
    <mergeCell ref="B14:I14"/>
    <mergeCell ref="B17:I17"/>
    <mergeCell ref="A44:J44"/>
    <mergeCell ref="B15:I15"/>
    <mergeCell ref="B16:I16"/>
    <mergeCell ref="D21:D22"/>
    <mergeCell ref="E21:E22"/>
    <mergeCell ref="B19:I19"/>
    <mergeCell ref="B18:I18"/>
    <mergeCell ref="F21:F22"/>
    <mergeCell ref="G21:G22"/>
    <mergeCell ref="B20:G20"/>
    <mergeCell ref="A41:J41"/>
    <mergeCell ref="B25:I25"/>
    <mergeCell ref="A20:A22"/>
    <mergeCell ref="B21:B22"/>
    <mergeCell ref="A42:J42"/>
    <mergeCell ref="A43:J43"/>
    <mergeCell ref="C21:C22"/>
    <mergeCell ref="H20:I24"/>
    <mergeCell ref="A29:I29"/>
    <mergeCell ref="B33:B34"/>
    <mergeCell ref="C33:E33"/>
    <mergeCell ref="A40:I40"/>
    <mergeCell ref="A47:J47"/>
    <mergeCell ref="A48:J48"/>
    <mergeCell ref="A49:J49"/>
    <mergeCell ref="A50:J50"/>
    <mergeCell ref="A51:J51"/>
    <mergeCell ref="A45:J45"/>
    <mergeCell ref="A46:J46"/>
    <mergeCell ref="A60:J60"/>
    <mergeCell ref="A61:J61"/>
    <mergeCell ref="A52:J52"/>
    <mergeCell ref="A53:J53"/>
    <mergeCell ref="A54:J54"/>
    <mergeCell ref="A55:J55"/>
    <mergeCell ref="A56:J56"/>
    <mergeCell ref="A57:J57"/>
    <mergeCell ref="A58:J58"/>
    <mergeCell ref="A59:J59"/>
    <mergeCell ref="A67:J67"/>
    <mergeCell ref="A68:J68"/>
    <mergeCell ref="A69:J69"/>
    <mergeCell ref="A70:J70"/>
    <mergeCell ref="A71:J71"/>
    <mergeCell ref="A62:J62"/>
    <mergeCell ref="A63:J63"/>
    <mergeCell ref="A64:J64"/>
    <mergeCell ref="A65:J65"/>
    <mergeCell ref="A66:J66"/>
    <mergeCell ref="A77:J77"/>
    <mergeCell ref="A78:J78"/>
    <mergeCell ref="A79:J79"/>
    <mergeCell ref="A80:J80"/>
    <mergeCell ref="A81:J81"/>
    <mergeCell ref="A72:J72"/>
    <mergeCell ref="A73:J73"/>
    <mergeCell ref="A74:J74"/>
    <mergeCell ref="A75:J75"/>
    <mergeCell ref="A76:J76"/>
    <mergeCell ref="A87:J87"/>
    <mergeCell ref="A88:J88"/>
    <mergeCell ref="A89:J89"/>
    <mergeCell ref="A90:J90"/>
    <mergeCell ref="A91:J91"/>
    <mergeCell ref="A82:J82"/>
    <mergeCell ref="A83:J83"/>
    <mergeCell ref="A84:J84"/>
    <mergeCell ref="A85:J85"/>
    <mergeCell ref="A86:J86"/>
    <mergeCell ref="A99:J99"/>
    <mergeCell ref="A100:J100"/>
    <mergeCell ref="A101:J101"/>
    <mergeCell ref="A92:J92"/>
    <mergeCell ref="A93:J93"/>
    <mergeCell ref="A94:J94"/>
    <mergeCell ref="A95:J95"/>
    <mergeCell ref="A96:J96"/>
    <mergeCell ref="A112:J112"/>
    <mergeCell ref="A113:J113"/>
    <mergeCell ref="A107:J107"/>
    <mergeCell ref="A108:J108"/>
    <mergeCell ref="A109:J109"/>
    <mergeCell ref="A110:J110"/>
    <mergeCell ref="A111:J111"/>
    <mergeCell ref="A102:J102"/>
    <mergeCell ref="A103:J103"/>
    <mergeCell ref="A104:J104"/>
    <mergeCell ref="A105:J105"/>
    <mergeCell ref="A106:J106"/>
    <mergeCell ref="F1:I1"/>
    <mergeCell ref="F2:I2"/>
    <mergeCell ref="F3:I3"/>
    <mergeCell ref="A97:J97"/>
    <mergeCell ref="A98:J98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55" zoomScaleNormal="55" zoomScalePageLayoutView="0" workbookViewId="0" topLeftCell="A1">
      <selection activeCell="E42" sqref="E42"/>
    </sheetView>
  </sheetViews>
  <sheetFormatPr defaultColWidth="9.140625" defaultRowHeight="15"/>
  <cols>
    <col min="1" max="1" width="9.140625" style="1" customWidth="1"/>
    <col min="2" max="2" width="27.140625" style="1" customWidth="1"/>
    <col min="3" max="4" width="13.7109375" style="1" customWidth="1"/>
    <col min="5" max="5" width="32.421875" style="1" customWidth="1"/>
    <col min="6" max="6" width="11.421875" style="1" customWidth="1"/>
    <col min="7" max="7" width="21.00390625" style="1" customWidth="1"/>
    <col min="8" max="8" width="15.7109375" style="1" bestFit="1" customWidth="1"/>
    <col min="9" max="12" width="11.421875" style="1" bestFit="1" customWidth="1"/>
    <col min="13" max="16384" width="9.140625" style="1" customWidth="1"/>
  </cols>
  <sheetData>
    <row r="1" spans="9:12" ht="15.75">
      <c r="I1" s="113" t="s">
        <v>302</v>
      </c>
      <c r="J1" s="113"/>
      <c r="K1" s="113"/>
      <c r="L1" s="113"/>
    </row>
    <row r="3" spans="1:12" s="17" customFormat="1" ht="15.75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7" customFormat="1" ht="15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6" spans="1:12" ht="15.75">
      <c r="A6" s="115" t="s">
        <v>11</v>
      </c>
      <c r="B6" s="116" t="s">
        <v>12</v>
      </c>
      <c r="C6" s="116" t="s">
        <v>19</v>
      </c>
      <c r="D6" s="116"/>
      <c r="E6" s="116" t="s">
        <v>15</v>
      </c>
      <c r="F6" s="116" t="s">
        <v>16</v>
      </c>
      <c r="G6" s="116" t="s">
        <v>17</v>
      </c>
      <c r="H6" s="116" t="s">
        <v>18</v>
      </c>
      <c r="I6" s="116"/>
      <c r="J6" s="116"/>
      <c r="K6" s="116"/>
      <c r="L6" s="116"/>
    </row>
    <row r="7" spans="1:12" ht="63">
      <c r="A7" s="115"/>
      <c r="B7" s="116"/>
      <c r="C7" s="10" t="s">
        <v>13</v>
      </c>
      <c r="D7" s="10" t="s">
        <v>14</v>
      </c>
      <c r="E7" s="116"/>
      <c r="F7" s="116"/>
      <c r="G7" s="116"/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</row>
    <row r="8" spans="1:12" ht="15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</row>
    <row r="9" spans="1:12" ht="15.75">
      <c r="A9" s="117" t="s">
        <v>58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2" ht="94.5">
      <c r="A10" s="22">
        <v>1</v>
      </c>
      <c r="B10" s="120" t="s">
        <v>62</v>
      </c>
      <c r="C10" s="22">
        <v>0</v>
      </c>
      <c r="D10" s="22">
        <v>0</v>
      </c>
      <c r="E10" s="23" t="str">
        <f>'[1]Целевые показатели'!$B$7</f>
        <v>Доля объема ТЭ, расчёты за которую осуществляются с использованием приборов учёта, в общем объёме ТЭ, потребляемой на территории МО</v>
      </c>
      <c r="F10" s="22" t="str">
        <f>'[1]Целевые показатели'!$D$7</f>
        <v>%</v>
      </c>
      <c r="G10" s="24">
        <f>'[1]Целевые показатели'!$E$7</f>
        <v>0.8199982765378425</v>
      </c>
      <c r="H10" s="24">
        <f>'[1]Целевые показатели'!$F$7</f>
        <v>1</v>
      </c>
      <c r="I10" s="24">
        <f>'[1]Целевые показатели'!$G$7</f>
        <v>1</v>
      </c>
      <c r="J10" s="24">
        <f>'[1]Целевые показатели'!$H$7</f>
        <v>1</v>
      </c>
      <c r="K10" s="24">
        <f>'[1]Целевые показатели'!$I$7</f>
        <v>1</v>
      </c>
      <c r="L10" s="24">
        <f>'[1]Целевые показатели'!$J$7</f>
        <v>1</v>
      </c>
    </row>
    <row r="11" spans="1:12" ht="110.25">
      <c r="A11" s="22">
        <v>2</v>
      </c>
      <c r="B11" s="121"/>
      <c r="C11" s="22">
        <v>0</v>
      </c>
      <c r="D11" s="22">
        <v>0</v>
      </c>
      <c r="E11" s="23" t="str">
        <f>'[1]Целевые показатели'!$B$8</f>
        <v>Доля объема холодной воды , расчёты за которую осуществляются с использованием приборов учёта, в общем объёме холодной воды, потребляемой на территории МО</v>
      </c>
      <c r="F11" s="22" t="str">
        <f>'[1]Целевые показатели'!$D$7</f>
        <v>%</v>
      </c>
      <c r="G11" s="24">
        <f>'[1]Целевые показатели'!$E$8</f>
        <v>0.8699917033317619</v>
      </c>
      <c r="H11" s="24">
        <f>'[1]Целевые показатели'!$F$8</f>
        <v>1</v>
      </c>
      <c r="I11" s="24">
        <f>'[1]Целевые показатели'!$G$8</f>
        <v>1</v>
      </c>
      <c r="J11" s="24">
        <f>'[1]Целевые показатели'!$H$8</f>
        <v>1</v>
      </c>
      <c r="K11" s="24">
        <f>'[1]Целевые показатели'!$I$8</f>
        <v>1</v>
      </c>
      <c r="L11" s="24">
        <f>'[1]Целевые показатели'!$J$8</f>
        <v>1</v>
      </c>
    </row>
    <row r="12" spans="1:12" ht="110.25">
      <c r="A12" s="22">
        <v>3</v>
      </c>
      <c r="B12" s="121"/>
      <c r="C12" s="22">
        <v>0</v>
      </c>
      <c r="D12" s="22">
        <v>0</v>
      </c>
      <c r="E12" s="23" t="str">
        <f>'[1]Целевые показатели'!$B$9</f>
        <v>Доля объема горячей воды, расчёты за которую осуществляются с использованием приборов учёта, в общем объёме горячей воды, потребляемой на территории МО</v>
      </c>
      <c r="F12" s="22" t="str">
        <f>'[1]Целевые показатели'!$D$7</f>
        <v>%</v>
      </c>
      <c r="G12" s="24">
        <f>'[1]Целевые показатели'!$E$9</f>
        <v>0.8499566348655682</v>
      </c>
      <c r="H12" s="24">
        <f>'[1]Целевые показатели'!$F$9</f>
        <v>1</v>
      </c>
      <c r="I12" s="24">
        <f>'[1]Целевые показатели'!$G$9</f>
        <v>1</v>
      </c>
      <c r="J12" s="24">
        <f>'[1]Целевые показатели'!$H$9</f>
        <v>1</v>
      </c>
      <c r="K12" s="24">
        <f>'[1]Целевые показатели'!$I$9</f>
        <v>1</v>
      </c>
      <c r="L12" s="24">
        <f>'[1]Целевые показатели'!$J$9</f>
        <v>1</v>
      </c>
    </row>
    <row r="13" spans="1:12" ht="110.25">
      <c r="A13" s="22">
        <v>4</v>
      </c>
      <c r="B13" s="122"/>
      <c r="C13" s="22">
        <v>0</v>
      </c>
      <c r="D13" s="22">
        <v>0</v>
      </c>
      <c r="E13" s="23" t="str">
        <f>'[1]Целевые показатели'!$B$10</f>
        <v>Доля объема природного газа, расчёты за которую осуществляются с использованием приборов учёта, в общем объёме ЭЭ, потребляемой на территории МО</v>
      </c>
      <c r="F13" s="22" t="str">
        <f>'[1]Целевые показатели'!$D$7</f>
        <v>%</v>
      </c>
      <c r="G13" s="24">
        <f>'[1]Целевые показатели'!$E$10</f>
        <v>0.9237176382430866</v>
      </c>
      <c r="H13" s="24">
        <f>'[1]Целевые показатели'!$F$10</f>
        <v>0.9247264178421337</v>
      </c>
      <c r="I13" s="24">
        <f>'[1]Целевые показатели'!$G$10</f>
        <v>0.9255534883414069</v>
      </c>
      <c r="J13" s="24">
        <f>'[1]Целевые показатели'!$H$10</f>
        <v>0.926577962425014</v>
      </c>
      <c r="K13" s="24">
        <f>'[1]Целевые показатели'!$I$10</f>
        <v>0.9275894477573244</v>
      </c>
      <c r="L13" s="24">
        <f>'[1]Целевые показатели'!$J$10</f>
        <v>0.9277471708229539</v>
      </c>
    </row>
    <row r="14" spans="1:12" ht="15.75">
      <c r="A14" s="106" t="str">
        <f>'[1]Целевые показатели'!$A$12:$J$12</f>
        <v>Целевые показатели в области энергосбережения и повышения энергетической эффективности в муниципальном секторе :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126" customHeight="1">
      <c r="A15" s="22">
        <v>1</v>
      </c>
      <c r="B15" s="129" t="s">
        <v>61</v>
      </c>
      <c r="C15" s="125">
        <v>0</v>
      </c>
      <c r="D15" s="125">
        <v>0</v>
      </c>
      <c r="E15" s="23" t="str">
        <f>'[1]Целевые показатели'!$B$15</f>
        <v>Удельный расход ЭЭ  на снабжение органов местного самоуправления и муниципальных учреждений (в расчёте на 1 кв. метр   общей площади)</v>
      </c>
      <c r="F15" s="22" t="str">
        <f>'[1]Целевые показатели'!$D$15</f>
        <v>кВт·ч/кв. м</v>
      </c>
      <c r="G15" s="25">
        <f>'[1]Целевые показатели'!$E$15</f>
        <v>20.291333333333334</v>
      </c>
      <c r="H15" s="25">
        <f>'[1]Целевые показатели'!$F$15</f>
        <v>19.69452941176471</v>
      </c>
      <c r="I15" s="25">
        <f>'[1]Целевые показатели'!$G$15</f>
        <v>18.502492105263162</v>
      </c>
      <c r="J15" s="25">
        <f>'[1]Целевые показатели'!$H$15</f>
        <v>17.075157000000004</v>
      </c>
      <c r="K15" s="25">
        <f>'[1]Целевые показатели'!$I$15</f>
        <v>16.295454545454547</v>
      </c>
      <c r="L15" s="25">
        <f>'[1]Целевые показатели'!$J$15</f>
        <v>15.898695652173913</v>
      </c>
    </row>
    <row r="16" spans="1:12" ht="94.5">
      <c r="A16" s="22">
        <v>2</v>
      </c>
      <c r="B16" s="130"/>
      <c r="C16" s="126"/>
      <c r="D16" s="126"/>
      <c r="E16" s="23" t="str">
        <f>'[1]Целевые показатели'!$B$16</f>
        <v>Удельный расход ТЭ  на снабжение органов местного самоуправления и муниципальных учреждений (в расчёте на 1 кв. метр   общей площади)</v>
      </c>
      <c r="F16" s="22" t="str">
        <f>'[1]Целевые показатели'!$D$16</f>
        <v>Гкал/кв. м</v>
      </c>
      <c r="G16" s="25">
        <f>'[1]Целевые показатели'!$E$16</f>
        <v>0.19266666666666668</v>
      </c>
      <c r="H16" s="25">
        <f>'[1]Целевые показатели'!$F$16</f>
        <v>0.19209999999999997</v>
      </c>
      <c r="I16" s="25">
        <f>'[1]Целевые показатели'!$G$16</f>
        <v>0.19078563157894735</v>
      </c>
      <c r="J16" s="25">
        <f>'[1]Целевые показатели'!$H$16</f>
        <v>0.18987712857142858</v>
      </c>
      <c r="K16" s="25">
        <f>'[1]Целевые показатели'!$I$16</f>
        <v>0.18849620400000003</v>
      </c>
      <c r="L16" s="25">
        <f>'[1]Целевые показатели'!$J$16</f>
        <v>0.1821037240382609</v>
      </c>
    </row>
    <row r="17" spans="1:12" ht="78.75">
      <c r="A17" s="22">
        <v>3</v>
      </c>
      <c r="B17" s="130"/>
      <c r="C17" s="126"/>
      <c r="D17" s="126"/>
      <c r="E17" s="23" t="str">
        <f>'[1]Целевые показатели'!$B$17</f>
        <v>Удельный расход холодной воды  на снабжение органов местного самоуправления и муниципальных учреждений (в расчёте на 1человека)</v>
      </c>
      <c r="F17" s="22" t="str">
        <f>'[1]Целевые показатели'!$D$17</f>
        <v>куб. м/чел</v>
      </c>
      <c r="G17" s="25">
        <f>'[1]Целевые показатели'!$E$17</f>
        <v>26.73913043478261</v>
      </c>
      <c r="H17" s="25">
        <f>'[1]Целевые показатели'!$F$17</f>
        <v>24.83653846153846</v>
      </c>
      <c r="I17" s="25">
        <f>'[1]Целевые показатели'!$G$17</f>
        <v>24.395</v>
      </c>
      <c r="J17" s="25">
        <f>'[1]Целевые показатели'!$H$17</f>
        <v>23.758987499999996</v>
      </c>
      <c r="K17" s="25">
        <f>'[1]Целевые показатели'!$I$17</f>
        <v>23.37556659827586</v>
      </c>
      <c r="L17" s="25">
        <f>'[1]Целевые показатели'!$J$17</f>
        <v>22.980519522764997</v>
      </c>
    </row>
    <row r="18" spans="1:12" ht="78.75">
      <c r="A18" s="22">
        <v>4</v>
      </c>
      <c r="B18" s="130"/>
      <c r="C18" s="126"/>
      <c r="D18" s="126"/>
      <c r="E18" s="23" t="str">
        <f>'[1]Целевые показатели'!$B$18</f>
        <v>Удельный расход горячей воды  на снабжение органов местного самоуправления и муниципальных учреждений (в расчёте на 1человека)</v>
      </c>
      <c r="F18" s="22" t="str">
        <f>'[1]Целевые показатели'!$D$18</f>
        <v>куб. м/чел</v>
      </c>
      <c r="G18" s="25">
        <f>'[1]Целевые показатели'!$E$18</f>
        <v>8.73913043478261</v>
      </c>
      <c r="H18" s="25">
        <f>'[1]Целевые показатели'!$F$18</f>
        <v>8.503846153846155</v>
      </c>
      <c r="I18" s="25">
        <f>'[1]Целевые показатели'!$G$18</f>
        <v>8.434555555555555</v>
      </c>
      <c r="J18" s="25">
        <f>'[1]Целевые показатели'!$H$18</f>
        <v>8.133321428571428</v>
      </c>
      <c r="K18" s="25">
        <f>'[1]Целевые показатели'!$I$18</f>
        <v>7.852862068965517</v>
      </c>
      <c r="L18" s="25">
        <f>'[1]Целевые показатели'!$J$18</f>
        <v>7.5911</v>
      </c>
    </row>
    <row r="19" spans="1:12" ht="110.25">
      <c r="A19" s="22">
        <v>5</v>
      </c>
      <c r="B19" s="130"/>
      <c r="C19" s="126"/>
      <c r="D19" s="126"/>
      <c r="E19" s="23" t="s">
        <v>309</v>
      </c>
      <c r="F19" s="22" t="s">
        <v>310</v>
      </c>
      <c r="G19" s="25">
        <v>100</v>
      </c>
      <c r="H19" s="25">
        <v>100</v>
      </c>
      <c r="I19" s="25">
        <v>100</v>
      </c>
      <c r="J19" s="25">
        <v>100</v>
      </c>
      <c r="K19" s="25">
        <v>100</v>
      </c>
      <c r="L19" s="25">
        <v>100</v>
      </c>
    </row>
    <row r="20" spans="1:12" ht="110.25">
      <c r="A20" s="22">
        <v>6</v>
      </c>
      <c r="B20" s="131"/>
      <c r="C20" s="127"/>
      <c r="D20" s="127"/>
      <c r="E20" s="23" t="s">
        <v>311</v>
      </c>
      <c r="F20" s="22" t="s">
        <v>312</v>
      </c>
      <c r="G20" s="25">
        <v>0.036</v>
      </c>
      <c r="H20" s="25">
        <v>0.036</v>
      </c>
      <c r="I20" s="25">
        <v>0.035</v>
      </c>
      <c r="J20" s="25">
        <v>0.035</v>
      </c>
      <c r="K20" s="25">
        <v>0.035</v>
      </c>
      <c r="L20" s="25">
        <v>0.035</v>
      </c>
    </row>
    <row r="21" spans="1:12" ht="33" customHeight="1">
      <c r="A21" s="123" t="str">
        <f>'[1]Целевые показатели'!$A$28:$J$28</f>
        <v>Дополнительные целевые показатели в области энергосбережения и повышения энергетической эффективности в муниципальном секторе при наличии мероприятий по проведению энергетических обследований в органах местного самоуправления и муниципальных учреждениях 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48.5" customHeight="1">
      <c r="A22" s="22">
        <v>1</v>
      </c>
      <c r="B22" s="23" t="s">
        <v>61</v>
      </c>
      <c r="C22" s="22">
        <v>0</v>
      </c>
      <c r="D22" s="22">
        <v>0</v>
      </c>
      <c r="E22" s="23" t="str">
        <f>'[1]Целевые показатели'!$B$29</f>
        <v>Доля муниципальных учреждений, финансируемых за счет бюджета муниципального образования, в общем объеме муниципальных учреждений, в отношении которых проведено обязательное энергетическое обследование</v>
      </c>
      <c r="F22" s="22" t="str">
        <f>'[1]Целевые показатели'!$D$29</f>
        <v>%</v>
      </c>
      <c r="G22" s="22">
        <f>'[1]Целевые показатели'!$E$29</f>
        <v>100</v>
      </c>
      <c r="H22" s="22">
        <f>'[1]Целевые показатели'!$F$29</f>
        <v>100</v>
      </c>
      <c r="I22" s="22">
        <f>'[1]Целевые показатели'!$G$29</f>
        <v>100</v>
      </c>
      <c r="J22" s="22">
        <f>'[1]Целевые показатели'!$H$29</f>
        <v>100</v>
      </c>
      <c r="K22" s="22">
        <f>'[1]Целевые показатели'!$I$29</f>
        <v>100</v>
      </c>
      <c r="L22" s="22">
        <f>'[1]Целевые показатели'!$J$29</f>
        <v>100</v>
      </c>
    </row>
    <row r="23" spans="1:12" ht="15.75">
      <c r="A23" s="106" t="str">
        <f>'[1]Целевые показатели'!$A$30:$J$30</f>
        <v>Целевые показатели в области энергосбережения и повышения энергетической эффективности в жилищном фонде :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63" customHeight="1">
      <c r="A24" s="56">
        <v>1</v>
      </c>
      <c r="B24" s="128" t="s">
        <v>62</v>
      </c>
      <c r="C24" s="56">
        <v>0</v>
      </c>
      <c r="D24" s="56">
        <v>0</v>
      </c>
      <c r="E24" s="57" t="s">
        <v>210</v>
      </c>
      <c r="F24" s="55" t="s">
        <v>209</v>
      </c>
      <c r="G24" s="58">
        <v>3.29</v>
      </c>
      <c r="H24" s="58">
        <v>3.19</v>
      </c>
      <c r="I24" s="58">
        <v>3.09</v>
      </c>
      <c r="J24" s="58">
        <v>3</v>
      </c>
      <c r="K24" s="58">
        <v>2.91</v>
      </c>
      <c r="L24" s="58">
        <v>2.82</v>
      </c>
    </row>
    <row r="25" spans="1:12" ht="63" customHeight="1">
      <c r="A25" s="22">
        <v>2</v>
      </c>
      <c r="B25" s="128"/>
      <c r="C25" s="22">
        <v>0</v>
      </c>
      <c r="D25" s="22">
        <v>0</v>
      </c>
      <c r="E25" s="23" t="str">
        <f>'[1]Целевые показатели'!$B$33</f>
        <v>Удельный расход ТЭ в многоквартирных домах (в расчёте на 1 кв.метр общей площади)</v>
      </c>
      <c r="F25" s="22" t="str">
        <f>'[1]Целевые показатели'!$D$33</f>
        <v>Гкал/кв. м</v>
      </c>
      <c r="G25" s="26">
        <f>'[1]Целевые показатели'!$E$33</f>
        <v>0.20311534367396591</v>
      </c>
      <c r="H25" s="26">
        <f>'[1]Целевые показатели'!$F$33</f>
        <v>0.19000001957505172</v>
      </c>
      <c r="I25" s="26">
        <f>'[1]Целевые показатели'!$G$33</f>
        <v>0.18000001749509337</v>
      </c>
      <c r="J25" s="26">
        <f>'[1]Целевые показатели'!$H$33</f>
        <v>0.17000003380565026</v>
      </c>
      <c r="K25" s="26">
        <f>'[1]Целевые показатели'!$I$33</f>
        <v>0.16</v>
      </c>
      <c r="L25" s="26">
        <f>'[1]Целевые показатели'!$J$33</f>
        <v>0.15000002081180178</v>
      </c>
    </row>
    <row r="26" spans="1:12" ht="47.25">
      <c r="A26" s="22">
        <v>3</v>
      </c>
      <c r="B26" s="128"/>
      <c r="C26" s="22">
        <v>0</v>
      </c>
      <c r="D26" s="22">
        <v>0</v>
      </c>
      <c r="E26" s="23" t="str">
        <f>'[1]Целевые показатели'!$B$34</f>
        <v>Удельный расход холодной воды в многоквартирных домах (в расчёте на 1 жителя)</v>
      </c>
      <c r="F26" s="22" t="str">
        <f>'[1]Целевые показатели'!$D$34</f>
        <v>куб. м/чел.</v>
      </c>
      <c r="G26" s="26">
        <f>'[1]Целевые показатели'!$E$34</f>
        <v>0.05061996829766821</v>
      </c>
      <c r="H26" s="26">
        <f>'[1]Целевые показатели'!$F$34</f>
        <v>0.05054001718942539</v>
      </c>
      <c r="I26" s="26">
        <f>'[1]Целевые показатели'!$G$34</f>
        <v>0.049019996000799836</v>
      </c>
      <c r="J26" s="26">
        <f>'[1]Целевые показатели'!$H$34</f>
        <v>0.047550003360763565</v>
      </c>
      <c r="K26" s="26">
        <f>'[1]Целевые показатели'!$I$34</f>
        <v>0.04612005802404117</v>
      </c>
      <c r="L26" s="26">
        <f>'[1]Целевые показатели'!$J$34</f>
        <v>0.0447401162532724</v>
      </c>
    </row>
    <row r="27" spans="1:12" ht="47.25">
      <c r="A27" s="22">
        <v>4</v>
      </c>
      <c r="B27" s="128"/>
      <c r="C27" s="22">
        <v>0</v>
      </c>
      <c r="D27" s="22">
        <v>0</v>
      </c>
      <c r="E27" s="23" t="str">
        <f>'[1]Целевые показатели'!$B$35</f>
        <v>Удельный расход горячей  воды в многоквартирных домах (в расчёте на 1 жителя)</v>
      </c>
      <c r="F27" s="22" t="str">
        <f>'[1]Целевые показатели'!$D$35</f>
        <v>куб. м/чел.</v>
      </c>
      <c r="G27" s="26">
        <f>'[1]Целевые показатели'!$E$35</f>
        <v>0.019050004171359446</v>
      </c>
      <c r="H27" s="26">
        <f>'[1]Целевые показатели'!$F$35</f>
        <v>0.019039980946661005</v>
      </c>
      <c r="I27" s="26">
        <f>'[1]Целевые показатели'!$G$35</f>
        <v>0.01902999400119976</v>
      </c>
      <c r="J27" s="26">
        <f>'[1]Целевые показатели'!$H$35</f>
        <v>0.019019905322489268</v>
      </c>
      <c r="K27" s="26">
        <f>'[1]Целевые показатели'!$I$35</f>
        <v>0.019009987896258927</v>
      </c>
      <c r="L27" s="26">
        <f>'[1]Целевые показатели'!$J$35</f>
        <v>0.018999955628521987</v>
      </c>
    </row>
    <row r="28" spans="1:12" ht="78.75">
      <c r="A28" s="22">
        <v>5</v>
      </c>
      <c r="B28" s="128"/>
      <c r="C28" s="22">
        <v>0</v>
      </c>
      <c r="D28" s="22">
        <v>0</v>
      </c>
      <c r="E28" s="23" t="s">
        <v>314</v>
      </c>
      <c r="F28" s="22" t="s">
        <v>312</v>
      </c>
      <c r="G28" s="26">
        <v>0.03</v>
      </c>
      <c r="H28" s="26">
        <v>0.029</v>
      </c>
      <c r="I28" s="26">
        <v>0.028</v>
      </c>
      <c r="J28" s="26">
        <v>0.028</v>
      </c>
      <c r="K28" s="26">
        <v>0.028</v>
      </c>
      <c r="L28" s="26">
        <v>0.028</v>
      </c>
    </row>
    <row r="29" spans="1:12" ht="30.75" customHeight="1">
      <c r="A29" s="124" t="str">
        <f>'[1]Целевые показатели'!$A$40:$J$40</f>
        <v>Дополнительные целевые показатели в области энергосбережения и повышения энергетической эффективности в жилищном фонде при наличии мероприятий по установке коллектинвых общедомовых приборов учета энергетических ресурсов в многоквартирных жилых домах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</row>
    <row r="30" spans="1:12" ht="227.25" customHeight="1">
      <c r="A30" s="22">
        <v>1</v>
      </c>
      <c r="B30" s="71" t="s">
        <v>62</v>
      </c>
      <c r="C30" s="101">
        <f>'Обоснование Финансовых ресурсов'!D11+'Обоснование Финансовых ресурсов'!D12</f>
        <v>11206.400000000001</v>
      </c>
      <c r="D30" s="102">
        <v>0</v>
      </c>
      <c r="E30" s="23" t="str">
        <f>'[1]Целевые показатели'!$B$41</f>
        <v>доля объемов электрической 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электрической  энергии, потребляемой (используемой) в мн</v>
      </c>
      <c r="F30" s="22" t="str">
        <f>'[1]Целевые показатели'!$D$41</f>
        <v>%</v>
      </c>
      <c r="G30" s="22">
        <f>'[1]Целевые показатели'!$E$41</f>
        <v>100</v>
      </c>
      <c r="H30" s="22">
        <f>'[1]Целевые показатели'!$F$41</f>
        <v>100</v>
      </c>
      <c r="I30" s="22">
        <f>'[1]Целевые показатели'!$G$41</f>
        <v>100</v>
      </c>
      <c r="J30" s="22">
        <f>'[1]Целевые показатели'!$H$41</f>
        <v>100</v>
      </c>
      <c r="K30" s="22">
        <f>'[1]Целевые показатели'!$I$41</f>
        <v>100</v>
      </c>
      <c r="L30" s="22">
        <f>'[1]Целевые показатели'!$J$41</f>
        <v>100</v>
      </c>
    </row>
    <row r="31" spans="1:12" ht="189">
      <c r="A31" s="22">
        <v>2</v>
      </c>
      <c r="B31" s="71" t="s">
        <v>62</v>
      </c>
      <c r="C31" s="101"/>
      <c r="D31" s="102"/>
      <c r="E31" s="23" t="str">
        <f>'[1]Целевые показатели'!$B$42</f>
        <v>доля объемов тепловой энергии,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тепловой энергии, потребляемой (используемой) в многоквартирны</v>
      </c>
      <c r="F31" s="22" t="str">
        <f>'[1]Целевые показатели'!$D$41</f>
        <v>%</v>
      </c>
      <c r="G31" s="20">
        <f>'[1]Целевые показатели'!$E$42</f>
        <v>96.92693607369694</v>
      </c>
      <c r="H31" s="22">
        <f>'[1]Целевые показатели'!$F$42</f>
        <v>100</v>
      </c>
      <c r="I31" s="22">
        <f>'[1]Целевые показатели'!$G$42</f>
        <v>100</v>
      </c>
      <c r="J31" s="22">
        <f>'[1]Целевые показатели'!$H$42</f>
        <v>100</v>
      </c>
      <c r="K31" s="22">
        <f>'[1]Целевые показатели'!$I$42</f>
        <v>100</v>
      </c>
      <c r="L31" s="22">
        <f>'[1]Целевые показатели'!$J$42</f>
        <v>100</v>
      </c>
    </row>
    <row r="32" spans="1:12" ht="262.5" customHeight="1">
      <c r="A32" s="22">
        <v>3</v>
      </c>
      <c r="B32" s="71" t="s">
        <v>62</v>
      </c>
      <c r="C32" s="101"/>
      <c r="D32" s="102"/>
      <c r="E32" s="23" t="str">
        <f>'[1]Целевые показатели'!$B$43</f>
        <v>доля объемов холодной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холодной  воды, потребляемой (используемой) в многоквартирных до</v>
      </c>
      <c r="F32" s="22" t="str">
        <f>'[1]Целевые показатели'!$D$41</f>
        <v>%</v>
      </c>
      <c r="G32" s="20">
        <f>'[1]Целевые показатели'!$E$43</f>
        <v>81.99997939864649</v>
      </c>
      <c r="H32" s="22">
        <f>'[1]Целевые показатели'!$F$43</f>
        <v>100</v>
      </c>
      <c r="I32" s="22">
        <f>'[1]Целевые показатели'!$G$43</f>
        <v>100</v>
      </c>
      <c r="J32" s="22">
        <f>'[1]Целевые показатели'!$H$43</f>
        <v>100</v>
      </c>
      <c r="K32" s="22">
        <f>'[1]Целевые показатели'!$I$43</f>
        <v>100</v>
      </c>
      <c r="L32" s="22">
        <f>'[1]Целевые показатели'!$J$43</f>
        <v>100</v>
      </c>
    </row>
    <row r="33" spans="1:12" ht="173.25">
      <c r="A33" s="22">
        <v>4</v>
      </c>
      <c r="B33" s="8" t="s">
        <v>62</v>
      </c>
      <c r="C33" s="101"/>
      <c r="D33" s="102"/>
      <c r="E33" s="23" t="str">
        <f>'[1]Целевые показатели'!$B$44</f>
        <v>доля объемов горячей 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горячей  воды, потребляемой (используемой) в многоквартирных дома</v>
      </c>
      <c r="F33" s="22" t="str">
        <f>'[1]Целевые показатели'!$D$41</f>
        <v>%</v>
      </c>
      <c r="G33" s="20">
        <f>'[1]Целевые показатели'!$E$44</f>
        <v>82.80748851918415</v>
      </c>
      <c r="H33" s="22">
        <f>'[1]Целевые показатели'!$F$44</f>
        <v>100</v>
      </c>
      <c r="I33" s="22">
        <f>'[1]Целевые показатели'!$G$44</f>
        <v>100</v>
      </c>
      <c r="J33" s="22">
        <f>'[1]Целевые показатели'!$H$44</f>
        <v>100</v>
      </c>
      <c r="K33" s="22">
        <f>'[1]Целевые показатели'!$I$44</f>
        <v>100</v>
      </c>
      <c r="L33" s="22">
        <f>'[1]Целевые показатели'!$J$44</f>
        <v>100</v>
      </c>
    </row>
    <row r="34" spans="1:12" ht="274.5" customHeight="1">
      <c r="A34" s="72">
        <v>5</v>
      </c>
      <c r="B34" s="107" t="s">
        <v>62</v>
      </c>
      <c r="C34" s="101"/>
      <c r="D34" s="102"/>
      <c r="E34" s="23" t="str">
        <f>'[1]Целевые показатели'!$B$45</f>
        <v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</v>
      </c>
      <c r="F34" s="22" t="str">
        <f>'[1]Целевые показатели'!$D$41</f>
        <v>%</v>
      </c>
      <c r="G34" s="24">
        <f>'[1]Целевые показатели'!$E$45</f>
        <v>0</v>
      </c>
      <c r="H34" s="24">
        <f>'[1]Целевые показатели'!$F$45</f>
        <v>0</v>
      </c>
      <c r="I34" s="24">
        <f>'[1]Целевые показатели'!$G$45</f>
        <v>0.005616328339195215</v>
      </c>
      <c r="J34" s="24">
        <f>'[1]Целевые показатели'!$H$45</f>
        <v>0.008433428105025405</v>
      </c>
      <c r="K34" s="24">
        <f>'[1]Целевые показатели'!$I$45</f>
        <v>0.010218524817616256</v>
      </c>
      <c r="L34" s="24">
        <f>'[1]Целевые показатели'!$J$45</f>
        <v>0.010263369352056326</v>
      </c>
    </row>
    <row r="35" spans="1:12" ht="78.75">
      <c r="A35" s="72">
        <v>6</v>
      </c>
      <c r="B35" s="107"/>
      <c r="C35" s="101"/>
      <c r="D35" s="102"/>
      <c r="E35" s="23" t="s">
        <v>313</v>
      </c>
      <c r="F35" s="22" t="s">
        <v>310</v>
      </c>
      <c r="G35" s="24">
        <v>0.83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</row>
    <row r="36" spans="1:12" ht="15.75">
      <c r="A36" s="65"/>
      <c r="B36" s="66"/>
      <c r="C36" s="67"/>
      <c r="D36" s="67"/>
      <c r="E36" s="68"/>
      <c r="F36" s="65"/>
      <c r="G36" s="69"/>
      <c r="H36" s="69"/>
      <c r="I36" s="69"/>
      <c r="J36" s="69"/>
      <c r="K36" s="69"/>
      <c r="L36" s="69"/>
    </row>
    <row r="37" spans="1:12" ht="15.75">
      <c r="A37" s="109" t="str">
        <f>'[1]Целевые показатели'!$A$46:$J$46</f>
        <v>Целевые показатели в области энергосбережения и повышения энергетической эффективности в системах коммунальной инфраструктуры :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ht="40.5" customHeight="1">
      <c r="A38" s="22">
        <v>1</v>
      </c>
      <c r="B38" s="110" t="s">
        <v>63</v>
      </c>
      <c r="C38" s="101">
        <v>0</v>
      </c>
      <c r="D38" s="101">
        <v>0</v>
      </c>
      <c r="E38" s="23" t="str">
        <f>'[1]Целевые показатели'!$B$50</f>
        <v>Удельный расход топлива на выработку ТЭ на котельных</v>
      </c>
      <c r="F38" s="22" t="str">
        <f>'[1]Целевые показатели'!$D$50</f>
        <v>т у.т./Гкал</v>
      </c>
      <c r="G38" s="20">
        <f>'[1]Целевые показатели'!$E$50</f>
        <v>6.4145944373793276</v>
      </c>
      <c r="H38" s="20">
        <f>'[1]Целевые показатели'!$F$50</f>
        <v>6.22776161687515</v>
      </c>
      <c r="I38" s="20">
        <f>'[1]Целевые показатели'!$G$50</f>
        <v>6.046370426734058</v>
      </c>
      <c r="J38" s="20">
        <f>'[1]Целевые показатели'!$H$50</f>
        <v>5.870262561878591</v>
      </c>
      <c r="K38" s="20">
        <f>'[1]Целевые показатели'!$I$50</f>
        <v>5.699284010883154</v>
      </c>
      <c r="L38" s="20">
        <f>'[1]Целевые показатели'!$J$50</f>
        <v>5.533285562678277</v>
      </c>
    </row>
    <row r="39" spans="1:12" ht="66" customHeight="1">
      <c r="A39" s="22">
        <v>2</v>
      </c>
      <c r="B39" s="111"/>
      <c r="C39" s="102"/>
      <c r="D39" s="102"/>
      <c r="E39" s="23" t="str">
        <f>'[1]Целевые показатели'!$B$51</f>
        <v>Удельный расход ЭЭ, используемой при передаче ТЭ в системах теплоснабжения</v>
      </c>
      <c r="F39" s="22" t="str">
        <f>'[1]Целевые показатели'!$D$51</f>
        <v>кВт·ч/куб. м</v>
      </c>
      <c r="G39" s="20">
        <f>'[1]Целевые показатели'!$E$51</f>
        <v>5149.323850667244</v>
      </c>
      <c r="H39" s="20">
        <f>'[1]Целевые показатели'!$F$51</f>
        <v>4999.343513212376</v>
      </c>
      <c r="I39" s="20">
        <f>'[1]Целевые показатели'!$G$51</f>
        <v>4853.731680349709</v>
      </c>
      <c r="J39" s="20">
        <f>'[1]Целевые показатели'!$H$51</f>
        <v>4712.360830500312</v>
      </c>
      <c r="K39" s="20">
        <f>'[1]Целевые показатели'!$I$51</f>
        <v>4575.107716551589</v>
      </c>
      <c r="L39" s="20">
        <f>'[1]Целевые показатели'!$J$51</f>
        <v>4441.851941035162</v>
      </c>
    </row>
    <row r="40" spans="1:12" ht="59.25" customHeight="1">
      <c r="A40" s="22">
        <v>3</v>
      </c>
      <c r="B40" s="111"/>
      <c r="C40" s="102"/>
      <c r="D40" s="102"/>
      <c r="E40" s="23" t="str">
        <f>'[1]Целевые показатели'!$B$52</f>
        <v>Доля потерь ТЭ при её передаче в общем объёме переданной тепловой энергии</v>
      </c>
      <c r="F40" s="22" t="str">
        <f>'[1]Целевые показатели'!$D$52</f>
        <v>%</v>
      </c>
      <c r="G40" s="24">
        <f>'[1]Целевые показатели'!$E$52</f>
        <v>0.08443058339194032</v>
      </c>
      <c r="H40" s="24">
        <f>'[1]Целевые показатели'!$F$52</f>
        <v>0.07188369309525261</v>
      </c>
      <c r="I40" s="24">
        <f>'[1]Целевые показатели'!$G$52</f>
        <v>0.06355213212279961</v>
      </c>
      <c r="J40" s="24">
        <f>'[1]Целевые показатели'!$H$52</f>
        <v>0.05559217869832308</v>
      </c>
      <c r="K40" s="24">
        <f>'[1]Целевые показатели'!$I$52</f>
        <v>0.04860841676954153</v>
      </c>
      <c r="L40" s="24">
        <f>'[1]Целевые показатели'!$J$52</f>
        <v>0.04365034790217074</v>
      </c>
    </row>
    <row r="41" spans="1:12" ht="130.5" customHeight="1">
      <c r="A41" s="22">
        <v>4</v>
      </c>
      <c r="B41" s="111"/>
      <c r="C41" s="102"/>
      <c r="D41" s="102"/>
      <c r="E41" s="23" t="str">
        <f>'[1]Целевые показатели'!$B$56</f>
        <v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нормативам).</v>
      </c>
      <c r="F41" s="22" t="str">
        <f>'[1]Целевые показатели'!$D$56</f>
        <v>кВт·ч/кв. м</v>
      </c>
      <c r="G41" s="20">
        <f>'[1]Целевые показатели'!$E$56</f>
        <v>6.4638783269961975</v>
      </c>
      <c r="H41" s="20">
        <v>3.72</v>
      </c>
      <c r="I41" s="20">
        <v>3.62</v>
      </c>
      <c r="J41" s="20">
        <v>3.62</v>
      </c>
      <c r="K41" s="20">
        <v>3.62</v>
      </c>
      <c r="L41" s="20">
        <v>3.62</v>
      </c>
    </row>
    <row r="42" spans="1:12" ht="130.5" customHeight="1">
      <c r="A42" s="22">
        <v>5</v>
      </c>
      <c r="B42" s="111"/>
      <c r="C42" s="59">
        <v>0</v>
      </c>
      <c r="D42" s="59">
        <v>2084</v>
      </c>
      <c r="E42" s="23" t="s">
        <v>211</v>
      </c>
      <c r="F42" s="22" t="s">
        <v>212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100</v>
      </c>
    </row>
    <row r="43" spans="1:12" ht="130.5" customHeight="1">
      <c r="A43" s="22">
        <v>6</v>
      </c>
      <c r="B43" s="111"/>
      <c r="C43" s="59">
        <v>0</v>
      </c>
      <c r="D43" s="59">
        <v>0</v>
      </c>
      <c r="E43" s="23" t="s">
        <v>315</v>
      </c>
      <c r="F43" s="22" t="s">
        <v>310</v>
      </c>
      <c r="G43" s="20">
        <v>23</v>
      </c>
      <c r="H43" s="20">
        <v>23.26</v>
      </c>
      <c r="I43" s="20">
        <v>28.26</v>
      </c>
      <c r="J43" s="20">
        <v>28.26</v>
      </c>
      <c r="K43" s="20">
        <v>28.26</v>
      </c>
      <c r="L43" s="20">
        <v>28.26</v>
      </c>
    </row>
    <row r="44" spans="1:12" ht="130.5" customHeight="1">
      <c r="A44" s="22">
        <v>7</v>
      </c>
      <c r="B44" s="111"/>
      <c r="C44" s="59">
        <v>0</v>
      </c>
      <c r="D44" s="59">
        <v>0</v>
      </c>
      <c r="E44" s="23" t="s">
        <v>316</v>
      </c>
      <c r="F44" s="22" t="s">
        <v>310</v>
      </c>
      <c r="G44" s="20">
        <v>0</v>
      </c>
      <c r="H44" s="20">
        <v>100</v>
      </c>
      <c r="I44" s="20">
        <v>100</v>
      </c>
      <c r="J44" s="20">
        <v>100</v>
      </c>
      <c r="K44" s="20">
        <v>100</v>
      </c>
      <c r="L44" s="20">
        <v>100</v>
      </c>
    </row>
    <row r="45" spans="1:12" ht="130.5" customHeight="1">
      <c r="A45" s="22">
        <v>8</v>
      </c>
      <c r="B45" s="111"/>
      <c r="C45" s="59">
        <v>0</v>
      </c>
      <c r="D45" s="59">
        <v>0</v>
      </c>
      <c r="E45" s="23" t="s">
        <v>317</v>
      </c>
      <c r="F45" s="22" t="s">
        <v>310</v>
      </c>
      <c r="G45" s="20">
        <v>75</v>
      </c>
      <c r="H45" s="20">
        <v>80</v>
      </c>
      <c r="I45" s="20">
        <v>100</v>
      </c>
      <c r="J45" s="20">
        <v>100</v>
      </c>
      <c r="K45" s="20">
        <v>100</v>
      </c>
      <c r="L45" s="20">
        <v>100</v>
      </c>
    </row>
    <row r="46" spans="1:12" ht="130.5" customHeight="1">
      <c r="A46" s="22">
        <v>9</v>
      </c>
      <c r="B46" s="111"/>
      <c r="C46" s="59">
        <v>100</v>
      </c>
      <c r="D46" s="59">
        <v>0</v>
      </c>
      <c r="E46" s="23" t="s">
        <v>318</v>
      </c>
      <c r="F46" s="22" t="s">
        <v>310</v>
      </c>
      <c r="G46" s="20">
        <v>0</v>
      </c>
      <c r="H46" s="20">
        <v>0</v>
      </c>
      <c r="I46" s="20">
        <v>100</v>
      </c>
      <c r="J46" s="20">
        <v>100</v>
      </c>
      <c r="K46" s="20">
        <v>100</v>
      </c>
      <c r="L46" s="20">
        <v>100</v>
      </c>
    </row>
    <row r="47" spans="1:12" ht="130.5" customHeight="1">
      <c r="A47" s="22">
        <v>10</v>
      </c>
      <c r="B47" s="111"/>
      <c r="C47" s="59"/>
      <c r="D47" s="59"/>
      <c r="E47" s="23" t="s">
        <v>320</v>
      </c>
      <c r="F47" s="22" t="s">
        <v>319</v>
      </c>
      <c r="G47" s="20">
        <v>0</v>
      </c>
      <c r="H47" s="20">
        <v>0</v>
      </c>
      <c r="I47" s="20">
        <v>2</v>
      </c>
      <c r="J47" s="20">
        <v>2</v>
      </c>
      <c r="K47" s="20">
        <v>2</v>
      </c>
      <c r="L47" s="20">
        <v>2</v>
      </c>
    </row>
    <row r="48" spans="1:12" ht="130.5" customHeight="1">
      <c r="A48" s="22">
        <v>11</v>
      </c>
      <c r="B48" s="111"/>
      <c r="C48" s="59"/>
      <c r="D48" s="59"/>
      <c r="E48" s="23" t="s">
        <v>321</v>
      </c>
      <c r="F48" s="22" t="s">
        <v>310</v>
      </c>
      <c r="G48" s="20">
        <v>32.69</v>
      </c>
      <c r="H48" s="20">
        <v>32.69</v>
      </c>
      <c r="I48" s="20">
        <v>37.69</v>
      </c>
      <c r="J48" s="20">
        <v>37.69</v>
      </c>
      <c r="K48" s="20">
        <v>37.69</v>
      </c>
      <c r="L48" s="20">
        <v>37.69</v>
      </c>
    </row>
    <row r="49" spans="1:12" ht="130.5" customHeight="1">
      <c r="A49" s="22">
        <v>12</v>
      </c>
      <c r="B49" s="111"/>
      <c r="C49" s="59"/>
      <c r="D49" s="59"/>
      <c r="E49" s="23" t="s">
        <v>322</v>
      </c>
      <c r="F49" s="22" t="s">
        <v>310</v>
      </c>
      <c r="G49" s="20">
        <v>0</v>
      </c>
      <c r="H49" s="20">
        <v>0</v>
      </c>
      <c r="I49" s="20">
        <v>100</v>
      </c>
      <c r="J49" s="20">
        <v>100</v>
      </c>
      <c r="K49" s="20">
        <v>100</v>
      </c>
      <c r="L49" s="20">
        <v>100</v>
      </c>
    </row>
    <row r="50" spans="1:12" ht="130.5" customHeight="1">
      <c r="A50" s="22">
        <v>13</v>
      </c>
      <c r="B50" s="111"/>
      <c r="C50" s="59"/>
      <c r="D50" s="59"/>
      <c r="E50" s="23" t="s">
        <v>323</v>
      </c>
      <c r="F50" s="22" t="s">
        <v>310</v>
      </c>
      <c r="G50" s="20">
        <v>70</v>
      </c>
      <c r="H50" s="20">
        <v>85</v>
      </c>
      <c r="I50" s="20">
        <v>100</v>
      </c>
      <c r="J50" s="20">
        <v>100</v>
      </c>
      <c r="K50" s="20">
        <v>100</v>
      </c>
      <c r="L50" s="20">
        <v>100</v>
      </c>
    </row>
    <row r="51" spans="1:12" ht="130.5" customHeight="1">
      <c r="A51" s="22">
        <v>14</v>
      </c>
      <c r="B51" s="112"/>
      <c r="C51" s="59"/>
      <c r="D51" s="59"/>
      <c r="E51" s="23" t="s">
        <v>324</v>
      </c>
      <c r="F51" s="22" t="s">
        <v>310</v>
      </c>
      <c r="G51" s="20">
        <v>0</v>
      </c>
      <c r="H51" s="20">
        <v>75</v>
      </c>
      <c r="I51" s="20">
        <v>100</v>
      </c>
      <c r="J51" s="20">
        <v>100</v>
      </c>
      <c r="K51" s="20">
        <v>100</v>
      </c>
      <c r="L51" s="20">
        <v>100</v>
      </c>
    </row>
    <row r="52" spans="1:12" ht="15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2" ht="15.75">
      <c r="A53" s="106" t="str">
        <f>'[1]Целевые показатели'!$A$67:$J$67</f>
        <v>Показатели, по которым не предусмотрены мероприятия Программы: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ht="83.25" customHeight="1">
      <c r="A54" s="104" t="str">
        <f>'[1]Целевые показатели'!$A$68:$J$68</f>
        <v>1.Общие показатели:           Доля объема ЭЭ, расчёты за которую осуществляются с использованием приборов учёта, в общем объёме ЭЭ, потребляемой на территории МО - территорию городского округа Реутов обслуживает реутовский сетевой район головной электросе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78.75" customHeight="1">
      <c r="A55" s="105" t="str">
        <f>'[1]Целевые показатели'!$A$69:$J$69</f>
        <v>2. В муниципальном секторе:           Удельный расход природного газа снабжение органов местного самоуправления и муниципальных учреждений (в расчёте на 1 человека),                    Количество энергосервисных договоров заключенных органами местного сам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12" ht="193.5" customHeight="1">
      <c r="A56" s="105" t="str">
        <f>'[1]Целевые показатели'!$A$70:$J$70</f>
        <v>3. Дополнительные показатели в муниципальном секторе:          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1:12" ht="81.75" customHeight="1">
      <c r="A57" s="105" t="str">
        <f>'[1]Целевые показатели'!$A$71:$J$71</f>
        <v>4. В жилищном фонде:          Удельный расход ЭЭ в многоквартирных домах  (в расчёте на 1 кв.метр общей площади),          Удельный расход природного газа  в многоквартирных домах  с индивидуальными системами газового отопления   (в расчёте на 1 кв.метр о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ht="87" customHeight="1">
      <c r="A58" s="105" t="str">
        <f>'[1]Целевые показатели'!$A$72:$J$72</f>
        <v>5. Коммунальной инфраструктуре:          Удельный расход топлива на выработку ТЭ на тепловых электростанциях,          Доля потерь воды при её передаче в общем объёме переданной воды,          Удельный расход ЭЭ, используемой для предачи (транспортировки)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</row>
    <row r="59" spans="1:12" ht="292.5" customHeight="1">
      <c r="A59" s="105" t="str">
        <f>'[1]Целевые показатели'!$A$73:$J$73</f>
        <v>6. Транспортном комплексе:         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1:12" ht="15.75">
      <c r="A60" s="108" t="s">
        <v>213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ht="15.75">
      <c r="A61" s="100" t="s">
        <v>214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</sheetData>
  <sheetProtection/>
  <mergeCells count="36">
    <mergeCell ref="A9:L9"/>
    <mergeCell ref="B10:B13"/>
    <mergeCell ref="A21:L21"/>
    <mergeCell ref="A14:L14"/>
    <mergeCell ref="A29:L29"/>
    <mergeCell ref="C15:C20"/>
    <mergeCell ref="B24:B28"/>
    <mergeCell ref="D15:D20"/>
    <mergeCell ref="B15:B20"/>
    <mergeCell ref="I1:L1"/>
    <mergeCell ref="A3:L4"/>
    <mergeCell ref="A6:A7"/>
    <mergeCell ref="B6:B7"/>
    <mergeCell ref="C6:D6"/>
    <mergeCell ref="E6:E7"/>
    <mergeCell ref="F6:F7"/>
    <mergeCell ref="G6:G7"/>
    <mergeCell ref="H6:L6"/>
    <mergeCell ref="B34:B35"/>
    <mergeCell ref="D30:D35"/>
    <mergeCell ref="A60:L60"/>
    <mergeCell ref="A23:L23"/>
    <mergeCell ref="A37:L37"/>
    <mergeCell ref="C30:C35"/>
    <mergeCell ref="A59:L59"/>
    <mergeCell ref="B38:B51"/>
    <mergeCell ref="A61:L61"/>
    <mergeCell ref="C38:C41"/>
    <mergeCell ref="D38:D41"/>
    <mergeCell ref="A52:L52"/>
    <mergeCell ref="A54:L54"/>
    <mergeCell ref="A55:L55"/>
    <mergeCell ref="A56:L56"/>
    <mergeCell ref="A57:L57"/>
    <mergeCell ref="A58:L58"/>
    <mergeCell ref="A53:L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0" zoomScaleNormal="70" zoomScalePageLayoutView="0" workbookViewId="0" topLeftCell="A1">
      <selection activeCell="E14" sqref="E14"/>
    </sheetView>
  </sheetViews>
  <sheetFormatPr defaultColWidth="9.140625" defaultRowHeight="15"/>
  <cols>
    <col min="1" max="1" width="31.7109375" style="1" customWidth="1"/>
    <col min="2" max="2" width="23.57421875" style="1" customWidth="1"/>
    <col min="3" max="3" width="63.28125" style="1" customWidth="1"/>
    <col min="4" max="8" width="15.7109375" style="1" customWidth="1"/>
    <col min="9" max="9" width="26.140625" style="1" customWidth="1"/>
    <col min="10" max="16384" width="9.140625" style="1" customWidth="1"/>
  </cols>
  <sheetData>
    <row r="2" spans="7:9" ht="15.75">
      <c r="G2" s="113" t="s">
        <v>303</v>
      </c>
      <c r="H2" s="113"/>
      <c r="I2" s="113"/>
    </row>
    <row r="3" spans="1:12" ht="15.75" customHeight="1">
      <c r="A3" s="136" t="s">
        <v>49</v>
      </c>
      <c r="B3" s="136"/>
      <c r="C3" s="136"/>
      <c r="D3" s="136"/>
      <c r="E3" s="136"/>
      <c r="F3" s="136"/>
      <c r="G3" s="136"/>
      <c r="H3" s="136"/>
      <c r="I3" s="136"/>
      <c r="J3" s="4"/>
      <c r="K3" s="4"/>
      <c r="L3" s="4"/>
    </row>
    <row r="4" spans="1:12" ht="15.75">
      <c r="A4" s="136"/>
      <c r="B4" s="136"/>
      <c r="C4" s="136"/>
      <c r="D4" s="136"/>
      <c r="E4" s="136"/>
      <c r="F4" s="136"/>
      <c r="G4" s="136"/>
      <c r="H4" s="136"/>
      <c r="I4" s="136"/>
      <c r="J4" s="4"/>
      <c r="K4" s="4"/>
      <c r="L4" s="4"/>
    </row>
    <row r="5" spans="1:12" ht="15.75">
      <c r="A5" s="136"/>
      <c r="B5" s="136"/>
      <c r="C5" s="136"/>
      <c r="D5" s="136"/>
      <c r="E5" s="136"/>
      <c r="F5" s="136"/>
      <c r="G5" s="136"/>
      <c r="H5" s="136"/>
      <c r="I5" s="136"/>
      <c r="J5" s="4"/>
      <c r="K5" s="4"/>
      <c r="L5" s="4"/>
    </row>
    <row r="6" spans="1:12" ht="15.75">
      <c r="A6" s="28"/>
      <c r="B6" s="28"/>
      <c r="C6" s="28"/>
      <c r="D6" s="28"/>
      <c r="E6" s="28"/>
      <c r="F6" s="28"/>
      <c r="G6" s="28"/>
      <c r="H6" s="28"/>
      <c r="I6" s="28"/>
      <c r="J6" s="4"/>
      <c r="K6" s="4"/>
      <c r="L6" s="4"/>
    </row>
    <row r="7" spans="1:12" ht="15.75">
      <c r="A7" s="28"/>
      <c r="B7" s="28"/>
      <c r="C7" s="28"/>
      <c r="D7" s="28"/>
      <c r="E7" s="28"/>
      <c r="F7" s="28"/>
      <c r="G7" s="28"/>
      <c r="H7" s="28"/>
      <c r="I7" s="28"/>
      <c r="J7" s="4"/>
      <c r="K7" s="4"/>
      <c r="L7" s="4"/>
    </row>
    <row r="9" spans="1:9" ht="42.75" customHeight="1">
      <c r="A9" s="116" t="s">
        <v>50</v>
      </c>
      <c r="B9" s="116" t="s">
        <v>3</v>
      </c>
      <c r="C9" s="116" t="s">
        <v>21</v>
      </c>
      <c r="D9" s="116" t="s">
        <v>22</v>
      </c>
      <c r="E9" s="116"/>
      <c r="F9" s="116"/>
      <c r="G9" s="116"/>
      <c r="H9" s="116"/>
      <c r="I9" s="116" t="s">
        <v>23</v>
      </c>
    </row>
    <row r="10" spans="1:9" ht="39.75" customHeight="1">
      <c r="A10" s="116"/>
      <c r="B10" s="116"/>
      <c r="C10" s="116"/>
      <c r="D10" s="3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116"/>
    </row>
    <row r="11" spans="1:9" ht="138" customHeight="1">
      <c r="A11" s="3" t="s">
        <v>329</v>
      </c>
      <c r="B11" s="3" t="s">
        <v>13</v>
      </c>
      <c r="C11" s="14" t="s">
        <v>325</v>
      </c>
      <c r="D11" s="5">
        <f>4300-4.8</f>
        <v>4295.2</v>
      </c>
      <c r="E11" s="5">
        <v>1000</v>
      </c>
      <c r="F11" s="5">
        <v>1000</v>
      </c>
      <c r="G11" s="5">
        <v>1000</v>
      </c>
      <c r="H11" s="11">
        <v>1000</v>
      </c>
      <c r="I11" s="70" t="s">
        <v>20</v>
      </c>
    </row>
    <row r="12" spans="1:9" ht="78.75" customHeight="1">
      <c r="A12" s="3" t="s">
        <v>51</v>
      </c>
      <c r="B12" s="14" t="s">
        <v>13</v>
      </c>
      <c r="C12" s="8" t="s">
        <v>326</v>
      </c>
      <c r="D12" s="5">
        <f>13358.7-3300-3147.5</f>
        <v>6911.200000000001</v>
      </c>
      <c r="E12" s="5">
        <v>74.6</v>
      </c>
      <c r="F12" s="5">
        <v>150</v>
      </c>
      <c r="G12" s="5">
        <v>150</v>
      </c>
      <c r="H12" s="5">
        <v>150</v>
      </c>
      <c r="I12" s="70" t="s">
        <v>20</v>
      </c>
    </row>
    <row r="13" spans="1:9" ht="78.75" customHeight="1">
      <c r="A13" s="64" t="s">
        <v>328</v>
      </c>
      <c r="B13" s="64" t="s">
        <v>13</v>
      </c>
      <c r="C13" s="8" t="s">
        <v>308</v>
      </c>
      <c r="D13" s="5">
        <v>0</v>
      </c>
      <c r="E13" s="5">
        <v>0</v>
      </c>
      <c r="F13" s="5">
        <v>150</v>
      </c>
      <c r="G13" s="5">
        <v>150</v>
      </c>
      <c r="H13" s="5">
        <v>150</v>
      </c>
      <c r="I13" s="70" t="s">
        <v>20</v>
      </c>
    </row>
    <row r="14" spans="1:9" ht="78.75">
      <c r="A14" s="44" t="s">
        <v>59</v>
      </c>
      <c r="B14" s="27" t="s">
        <v>13</v>
      </c>
      <c r="C14" s="19" t="s">
        <v>20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70" t="s">
        <v>20</v>
      </c>
    </row>
    <row r="15" spans="1:9" ht="58.5" customHeight="1">
      <c r="A15" s="44" t="s">
        <v>190</v>
      </c>
      <c r="B15" s="27" t="s">
        <v>13</v>
      </c>
      <c r="C15" s="41" t="s">
        <v>191</v>
      </c>
      <c r="D15" s="18">
        <f>2041.6-20.4</f>
        <v>2021.1999999999998</v>
      </c>
      <c r="E15" s="18">
        <v>1000</v>
      </c>
      <c r="F15" s="18">
        <v>1000</v>
      </c>
      <c r="G15" s="18">
        <v>1000</v>
      </c>
      <c r="H15" s="18">
        <v>1000</v>
      </c>
      <c r="I15" s="70" t="s">
        <v>20</v>
      </c>
    </row>
    <row r="16" spans="1:9" ht="63">
      <c r="A16" s="44" t="s">
        <v>195</v>
      </c>
      <c r="B16" s="27" t="s">
        <v>13</v>
      </c>
      <c r="C16" s="132" t="s">
        <v>193</v>
      </c>
      <c r="D16" s="133"/>
      <c r="E16" s="133"/>
      <c r="F16" s="133"/>
      <c r="G16" s="133"/>
      <c r="H16" s="134"/>
      <c r="I16" s="70" t="s">
        <v>20</v>
      </c>
    </row>
    <row r="17" spans="1:9" ht="126">
      <c r="A17" s="44" t="s">
        <v>200</v>
      </c>
      <c r="B17" s="27" t="s">
        <v>192</v>
      </c>
      <c r="C17" s="132" t="s">
        <v>194</v>
      </c>
      <c r="D17" s="133"/>
      <c r="E17" s="133"/>
      <c r="F17" s="133"/>
      <c r="G17" s="133"/>
      <c r="H17" s="134"/>
      <c r="I17" s="70" t="s">
        <v>20</v>
      </c>
    </row>
    <row r="18" spans="1:9" ht="110.25">
      <c r="A18" s="44" t="s">
        <v>196</v>
      </c>
      <c r="B18" s="27" t="s">
        <v>327</v>
      </c>
      <c r="C18" s="132" t="s">
        <v>197</v>
      </c>
      <c r="D18" s="133"/>
      <c r="E18" s="133"/>
      <c r="F18" s="133"/>
      <c r="G18" s="133"/>
      <c r="H18" s="134"/>
      <c r="I18" s="70" t="s">
        <v>20</v>
      </c>
    </row>
    <row r="19" spans="1:9" ht="15.75">
      <c r="A19" s="135" t="s">
        <v>52</v>
      </c>
      <c r="B19" s="135"/>
      <c r="C19" s="135"/>
      <c r="D19" s="21">
        <f>SUM(D11:D15)</f>
        <v>13227.600000000002</v>
      </c>
      <c r="E19" s="21">
        <f>SUM(E11:E15)</f>
        <v>2074.6</v>
      </c>
      <c r="F19" s="21">
        <f>SUM(F11:F15)</f>
        <v>2300</v>
      </c>
      <c r="G19" s="21">
        <f>SUM(G11:G15)</f>
        <v>2300</v>
      </c>
      <c r="H19" s="21">
        <f>SUM(H11:H15)</f>
        <v>2300</v>
      </c>
      <c r="I19" s="70" t="s">
        <v>20</v>
      </c>
    </row>
  </sheetData>
  <sheetProtection/>
  <mergeCells count="11">
    <mergeCell ref="C17:H17"/>
    <mergeCell ref="C18:H18"/>
    <mergeCell ref="A19:C19"/>
    <mergeCell ref="G2:I2"/>
    <mergeCell ref="A3:I5"/>
    <mergeCell ref="D9:H9"/>
    <mergeCell ref="C9:C10"/>
    <mergeCell ref="B9:B10"/>
    <mergeCell ref="A9:A10"/>
    <mergeCell ref="I9:I10"/>
    <mergeCell ref="C16:H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="70" zoomScaleNormal="70" zoomScalePageLayoutView="0" workbookViewId="0" topLeftCell="A1">
      <selection activeCell="E28" sqref="E28"/>
    </sheetView>
  </sheetViews>
  <sheetFormatPr defaultColWidth="9.140625" defaultRowHeight="15"/>
  <cols>
    <col min="1" max="1" width="5.8515625" style="1" customWidth="1"/>
    <col min="2" max="2" width="21.00390625" style="1" customWidth="1"/>
    <col min="3" max="3" width="25.28125" style="1" customWidth="1"/>
    <col min="4" max="4" width="16.421875" style="1" customWidth="1"/>
    <col min="5" max="5" width="19.7109375" style="1" customWidth="1"/>
    <col min="6" max="6" width="14.8515625" style="1" customWidth="1"/>
    <col min="7" max="7" width="15.7109375" style="1" customWidth="1"/>
    <col min="8" max="8" width="15.421875" style="1" customWidth="1"/>
    <col min="9" max="9" width="14.00390625" style="1" customWidth="1"/>
    <col min="10" max="10" width="14.57421875" style="1" customWidth="1"/>
    <col min="11" max="11" width="13.421875" style="1" customWidth="1"/>
    <col min="12" max="12" width="12.421875" style="1" customWidth="1"/>
    <col min="13" max="13" width="16.140625" style="1" customWidth="1"/>
    <col min="14" max="14" width="16.7109375" style="1" customWidth="1"/>
    <col min="15" max="16384" width="9.140625" style="1" customWidth="1"/>
  </cols>
  <sheetData>
    <row r="2" spans="12:14" ht="15.75">
      <c r="L2" s="75" t="s">
        <v>304</v>
      </c>
      <c r="M2" s="75"/>
      <c r="N2" s="75"/>
    </row>
    <row r="3" spans="1:14" ht="15.75" customHeight="1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9" spans="1:14" ht="62.25" customHeight="1">
      <c r="A9" s="87" t="s">
        <v>11</v>
      </c>
      <c r="B9" s="86" t="s">
        <v>24</v>
      </c>
      <c r="C9" s="86" t="s">
        <v>32</v>
      </c>
      <c r="D9" s="86" t="s">
        <v>25</v>
      </c>
      <c r="E9" s="86" t="s">
        <v>26</v>
      </c>
      <c r="F9" s="86" t="s">
        <v>27</v>
      </c>
      <c r="G9" s="86" t="s">
        <v>28</v>
      </c>
      <c r="H9" s="87" t="s">
        <v>29</v>
      </c>
      <c r="I9" s="87"/>
      <c r="J9" s="87"/>
      <c r="K9" s="87"/>
      <c r="L9" s="87"/>
      <c r="M9" s="86" t="s">
        <v>30</v>
      </c>
      <c r="N9" s="86" t="s">
        <v>31</v>
      </c>
    </row>
    <row r="10" spans="1:14" ht="38.25" customHeight="1">
      <c r="A10" s="87"/>
      <c r="B10" s="86"/>
      <c r="C10" s="86"/>
      <c r="D10" s="86"/>
      <c r="E10" s="86"/>
      <c r="F10" s="86"/>
      <c r="G10" s="86"/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86"/>
      <c r="N10" s="86"/>
    </row>
    <row r="11" spans="1:14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7">
        <v>13</v>
      </c>
      <c r="N11" s="7">
        <v>14</v>
      </c>
    </row>
    <row r="12" spans="1:14" ht="103.5" customHeight="1">
      <c r="A12" s="7">
        <v>1</v>
      </c>
      <c r="B12" s="15" t="s">
        <v>329</v>
      </c>
      <c r="C12" s="15" t="s">
        <v>305</v>
      </c>
      <c r="D12" s="15" t="s">
        <v>41</v>
      </c>
      <c r="E12" s="12" t="s">
        <v>42</v>
      </c>
      <c r="F12" s="16">
        <v>0</v>
      </c>
      <c r="G12" s="16">
        <f>SUM(H12:L12)</f>
        <v>8295.2</v>
      </c>
      <c r="H12" s="16">
        <f>'Обоснование Финансовых ресурсов'!D11</f>
        <v>4295.2</v>
      </c>
      <c r="I12" s="16">
        <f>'Обоснование Финансовых ресурсов'!E11</f>
        <v>1000</v>
      </c>
      <c r="J12" s="16">
        <f>'Обоснование Финансовых ресурсов'!F11</f>
        <v>1000</v>
      </c>
      <c r="K12" s="16">
        <f>'Обоснование Финансовых ресурсов'!G11</f>
        <v>1000</v>
      </c>
      <c r="L12" s="16">
        <f>'Обоснование Финансовых ресурсов'!H11</f>
        <v>1000</v>
      </c>
      <c r="M12" s="15" t="s">
        <v>201</v>
      </c>
      <c r="N12" s="15" t="s">
        <v>56</v>
      </c>
    </row>
    <row r="13" spans="1:14" ht="119.25" customHeight="1">
      <c r="A13" s="7">
        <v>2</v>
      </c>
      <c r="B13" s="15" t="s">
        <v>51</v>
      </c>
      <c r="C13" s="15" t="s">
        <v>53</v>
      </c>
      <c r="D13" s="15" t="s">
        <v>41</v>
      </c>
      <c r="E13" s="12" t="s">
        <v>42</v>
      </c>
      <c r="F13" s="16">
        <v>0</v>
      </c>
      <c r="G13" s="16">
        <f>SUM(H13:L13)</f>
        <v>7435.800000000001</v>
      </c>
      <c r="H13" s="16">
        <f>'Обоснование Финансовых ресурсов'!D12</f>
        <v>6911.200000000001</v>
      </c>
      <c r="I13" s="16">
        <f>'Обоснование Финансовых ресурсов'!E12</f>
        <v>74.6</v>
      </c>
      <c r="J13" s="16">
        <f>'Обоснование Финансовых ресурсов'!F12</f>
        <v>150</v>
      </c>
      <c r="K13" s="16">
        <v>150</v>
      </c>
      <c r="L13" s="16">
        <v>150</v>
      </c>
      <c r="M13" s="42" t="s">
        <v>201</v>
      </c>
      <c r="N13" s="15" t="s">
        <v>57</v>
      </c>
    </row>
    <row r="14" spans="1:14" ht="119.25" customHeight="1">
      <c r="A14" s="63">
        <v>3</v>
      </c>
      <c r="B14" s="62" t="s">
        <v>307</v>
      </c>
      <c r="C14" s="62" t="s">
        <v>53</v>
      </c>
      <c r="D14" s="62" t="s">
        <v>41</v>
      </c>
      <c r="E14" s="12" t="s">
        <v>42</v>
      </c>
      <c r="F14" s="16">
        <v>0</v>
      </c>
      <c r="G14" s="16">
        <f>SUM(H14:L14)</f>
        <v>450</v>
      </c>
      <c r="H14" s="16">
        <f>'Обоснование Финансовых ресурсов'!D13</f>
        <v>0</v>
      </c>
      <c r="I14" s="16">
        <f>'Обоснование Финансовых ресурсов'!E13</f>
        <v>0</v>
      </c>
      <c r="J14" s="16">
        <f>'Обоснование Финансовых ресурсов'!F13</f>
        <v>150</v>
      </c>
      <c r="K14" s="16">
        <f>'Обоснование Финансовых ресурсов'!G13</f>
        <v>150</v>
      </c>
      <c r="L14" s="16">
        <f>'Обоснование Финансовых ресурсов'!H13</f>
        <v>150</v>
      </c>
      <c r="M14" s="62" t="s">
        <v>201</v>
      </c>
      <c r="N14" s="62" t="s">
        <v>57</v>
      </c>
    </row>
    <row r="15" spans="1:14" ht="102">
      <c r="A15" s="7">
        <v>4</v>
      </c>
      <c r="B15" s="15" t="s">
        <v>59</v>
      </c>
      <c r="C15" s="15" t="s">
        <v>59</v>
      </c>
      <c r="D15" s="15" t="s">
        <v>41</v>
      </c>
      <c r="E15" s="12" t="s">
        <v>42</v>
      </c>
      <c r="F15" s="16">
        <v>0</v>
      </c>
      <c r="G15" s="16">
        <f>SUM(H15:L15)</f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2" t="s">
        <v>201</v>
      </c>
      <c r="N15" s="15" t="s">
        <v>60</v>
      </c>
    </row>
    <row r="16" spans="1:14" ht="114.75">
      <c r="A16" s="43">
        <v>5</v>
      </c>
      <c r="B16" s="42" t="s">
        <v>190</v>
      </c>
      <c r="C16" s="42" t="s">
        <v>306</v>
      </c>
      <c r="D16" s="73" t="s">
        <v>41</v>
      </c>
      <c r="E16" s="12" t="s">
        <v>42</v>
      </c>
      <c r="F16" s="16">
        <v>0</v>
      </c>
      <c r="G16" s="16">
        <f>SUM(H16:L16)</f>
        <v>6021.2</v>
      </c>
      <c r="H16" s="16">
        <f>2041.6-20.4</f>
        <v>2021.1999999999998</v>
      </c>
      <c r="I16" s="16">
        <v>1000</v>
      </c>
      <c r="J16" s="16">
        <v>1000</v>
      </c>
      <c r="K16" s="16">
        <v>1000</v>
      </c>
      <c r="L16" s="16">
        <v>1000</v>
      </c>
      <c r="M16" s="42" t="s">
        <v>201</v>
      </c>
      <c r="N16" s="42" t="s">
        <v>203</v>
      </c>
    </row>
    <row r="17" spans="1:14" ht="99.75" customHeight="1">
      <c r="A17" s="43">
        <v>6</v>
      </c>
      <c r="B17" s="42" t="s">
        <v>195</v>
      </c>
      <c r="C17" s="22" t="s">
        <v>20</v>
      </c>
      <c r="D17" s="37" t="s">
        <v>13</v>
      </c>
      <c r="E17" s="12" t="s">
        <v>42</v>
      </c>
      <c r="F17" s="140" t="s">
        <v>193</v>
      </c>
      <c r="G17" s="141"/>
      <c r="H17" s="141"/>
      <c r="I17" s="141"/>
      <c r="J17" s="141"/>
      <c r="K17" s="141"/>
      <c r="L17" s="142"/>
      <c r="M17" s="42" t="s">
        <v>202</v>
      </c>
      <c r="N17" s="42" t="s">
        <v>204</v>
      </c>
    </row>
    <row r="18" spans="1:14" ht="127.5">
      <c r="A18" s="43">
        <v>7</v>
      </c>
      <c r="B18" s="42" t="s">
        <v>199</v>
      </c>
      <c r="C18" s="22" t="s">
        <v>20</v>
      </c>
      <c r="D18" s="37" t="s">
        <v>192</v>
      </c>
      <c r="E18" s="12" t="s">
        <v>42</v>
      </c>
      <c r="F18" s="140" t="s">
        <v>194</v>
      </c>
      <c r="G18" s="141"/>
      <c r="H18" s="141"/>
      <c r="I18" s="141"/>
      <c r="J18" s="141"/>
      <c r="K18" s="141"/>
      <c r="L18" s="142"/>
      <c r="M18" s="42" t="s">
        <v>202</v>
      </c>
      <c r="N18" s="42" t="s">
        <v>204</v>
      </c>
    </row>
    <row r="19" spans="1:14" ht="255">
      <c r="A19" s="43">
        <v>8</v>
      </c>
      <c r="B19" s="42" t="s">
        <v>196</v>
      </c>
      <c r="C19" s="22" t="s">
        <v>20</v>
      </c>
      <c r="D19" s="37" t="s">
        <v>198</v>
      </c>
      <c r="E19" s="12" t="s">
        <v>42</v>
      </c>
      <c r="F19" s="140" t="s">
        <v>197</v>
      </c>
      <c r="G19" s="141"/>
      <c r="H19" s="141"/>
      <c r="I19" s="141"/>
      <c r="J19" s="141"/>
      <c r="K19" s="141"/>
      <c r="L19" s="142"/>
      <c r="M19" s="42" t="s">
        <v>201</v>
      </c>
      <c r="N19" s="42" t="s">
        <v>204</v>
      </c>
    </row>
    <row r="20" spans="1:14" ht="15.75">
      <c r="A20" s="138" t="s">
        <v>52</v>
      </c>
      <c r="B20" s="143"/>
      <c r="C20" s="143"/>
      <c r="D20" s="143"/>
      <c r="E20" s="139"/>
      <c r="F20" s="29">
        <f>SUM(F12:F16)</f>
        <v>0</v>
      </c>
      <c r="G20" s="29">
        <f aca="true" t="shared" si="0" ref="G20:L20">SUM(G12:G16)</f>
        <v>22202.2</v>
      </c>
      <c r="H20" s="29">
        <f t="shared" si="0"/>
        <v>13227.600000000002</v>
      </c>
      <c r="I20" s="29">
        <f t="shared" si="0"/>
        <v>2074.6</v>
      </c>
      <c r="J20" s="29">
        <f t="shared" si="0"/>
        <v>2300</v>
      </c>
      <c r="K20" s="29">
        <f t="shared" si="0"/>
        <v>2300</v>
      </c>
      <c r="L20" s="29">
        <f t="shared" si="0"/>
        <v>2300</v>
      </c>
      <c r="M20" s="30" t="s">
        <v>20</v>
      </c>
      <c r="N20" s="30" t="s">
        <v>20</v>
      </c>
    </row>
    <row r="21" spans="1:14" ht="15.75">
      <c r="A21" s="137" t="s">
        <v>13</v>
      </c>
      <c r="B21" s="137"/>
      <c r="C21" s="137"/>
      <c r="D21" s="137"/>
      <c r="E21" s="137"/>
      <c r="F21" s="29">
        <f>SUM(F12:F16)</f>
        <v>0</v>
      </c>
      <c r="G21" s="29">
        <f aca="true" t="shared" si="1" ref="G21:L21">SUM(G12:G16)</f>
        <v>22202.2</v>
      </c>
      <c r="H21" s="29">
        <f t="shared" si="1"/>
        <v>13227.600000000002</v>
      </c>
      <c r="I21" s="29">
        <f t="shared" si="1"/>
        <v>2074.6</v>
      </c>
      <c r="J21" s="29">
        <f t="shared" si="1"/>
        <v>2300</v>
      </c>
      <c r="K21" s="29">
        <f t="shared" si="1"/>
        <v>2300</v>
      </c>
      <c r="L21" s="29">
        <f t="shared" si="1"/>
        <v>2300</v>
      </c>
      <c r="M21" s="138"/>
      <c r="N21" s="139"/>
    </row>
  </sheetData>
  <sheetProtection/>
  <mergeCells count="18">
    <mergeCell ref="L2:N2"/>
    <mergeCell ref="A9:A10"/>
    <mergeCell ref="A3:N5"/>
    <mergeCell ref="H9:L9"/>
    <mergeCell ref="C9:C10"/>
    <mergeCell ref="D9:D10"/>
    <mergeCell ref="E9:E10"/>
    <mergeCell ref="F9:F10"/>
    <mergeCell ref="G9:G10"/>
    <mergeCell ref="M9:M10"/>
    <mergeCell ref="N9:N10"/>
    <mergeCell ref="B9:B10"/>
    <mergeCell ref="A21:E21"/>
    <mergeCell ref="M21:N21"/>
    <mergeCell ref="F17:L17"/>
    <mergeCell ref="F18:L18"/>
    <mergeCell ref="F19:L19"/>
    <mergeCell ref="A20:E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0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5.28125" style="32" customWidth="1"/>
    <col min="2" max="2" width="9.140625" style="32" customWidth="1"/>
    <col min="3" max="3" width="25.140625" style="32" bestFit="1" customWidth="1"/>
    <col min="4" max="4" width="12.7109375" style="32" bestFit="1" customWidth="1"/>
    <col min="5" max="5" width="13.8515625" style="32" bestFit="1" customWidth="1"/>
    <col min="6" max="9" width="12.57421875" style="32" bestFit="1" customWidth="1"/>
    <col min="10" max="16384" width="9.140625" style="32" customWidth="1"/>
  </cols>
  <sheetData>
    <row r="1" spans="2:9" ht="15">
      <c r="B1" s="34"/>
      <c r="C1" s="34"/>
      <c r="D1" s="34"/>
      <c r="E1" s="34"/>
      <c r="F1" s="34"/>
      <c r="G1" s="77" t="s">
        <v>189</v>
      </c>
      <c r="H1" s="77"/>
      <c r="I1" s="77"/>
    </row>
    <row r="2" spans="2:9" ht="15">
      <c r="B2" s="99" t="s">
        <v>188</v>
      </c>
      <c r="C2" s="99"/>
      <c r="D2" s="99"/>
      <c r="E2" s="99"/>
      <c r="F2" s="99"/>
      <c r="G2" s="99"/>
      <c r="H2" s="99"/>
      <c r="I2" s="99"/>
    </row>
    <row r="3" spans="2:9" ht="15">
      <c r="B3" s="144"/>
      <c r="C3" s="144"/>
      <c r="D3" s="144"/>
      <c r="E3" s="144"/>
      <c r="F3" s="144"/>
      <c r="G3" s="144"/>
      <c r="H3" s="144"/>
      <c r="I3" s="144"/>
    </row>
    <row r="4" spans="2:9" ht="15">
      <c r="B4" s="45"/>
      <c r="C4" s="46" t="s">
        <v>64</v>
      </c>
      <c r="D4" s="31" t="s">
        <v>65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</row>
    <row r="5" spans="2:9" ht="1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</row>
    <row r="6" spans="2:9" ht="150">
      <c r="B6" s="47" t="s">
        <v>66</v>
      </c>
      <c r="C6" s="48" t="s">
        <v>67</v>
      </c>
      <c r="D6" s="52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</row>
    <row r="7" spans="2:9" ht="105">
      <c r="B7" s="47" t="s">
        <v>68</v>
      </c>
      <c r="C7" s="48" t="s">
        <v>69</v>
      </c>
      <c r="D7" s="52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</row>
    <row r="8" spans="2:9" ht="135">
      <c r="B8" s="47" t="s">
        <v>70</v>
      </c>
      <c r="C8" s="48" t="s">
        <v>71</v>
      </c>
      <c r="D8" s="50">
        <v>589974</v>
      </c>
      <c r="E8" s="50">
        <v>820450</v>
      </c>
      <c r="F8" s="50">
        <v>900980</v>
      </c>
      <c r="G8" s="50">
        <v>999987</v>
      </c>
      <c r="H8" s="50">
        <v>1100042</v>
      </c>
      <c r="I8" s="50">
        <v>1200050</v>
      </c>
    </row>
    <row r="9" spans="2:9" ht="90">
      <c r="B9" s="47" t="s">
        <v>72</v>
      </c>
      <c r="C9" s="48" t="s">
        <v>73</v>
      </c>
      <c r="D9" s="50">
        <v>719482</v>
      </c>
      <c r="E9" s="50">
        <v>820450</v>
      </c>
      <c r="F9" s="50">
        <v>900980</v>
      </c>
      <c r="G9" s="50">
        <v>999987</v>
      </c>
      <c r="H9" s="50">
        <v>1100042</v>
      </c>
      <c r="I9" s="50">
        <v>1200050</v>
      </c>
    </row>
    <row r="10" spans="2:9" ht="135">
      <c r="B10" s="47" t="s">
        <v>74</v>
      </c>
      <c r="C10" s="48" t="s">
        <v>75</v>
      </c>
      <c r="D10" s="50">
        <v>6683.8</v>
      </c>
      <c r="E10" s="50">
        <v>7996.1</v>
      </c>
      <c r="F10" s="50">
        <v>8292.39</v>
      </c>
      <c r="G10" s="50">
        <v>8516.28</v>
      </c>
      <c r="H10" s="50">
        <v>8737.71</v>
      </c>
      <c r="I10" s="50">
        <v>8999.84</v>
      </c>
    </row>
    <row r="11" spans="2:9" ht="90">
      <c r="B11" s="47" t="s">
        <v>76</v>
      </c>
      <c r="C11" s="48" t="s">
        <v>77</v>
      </c>
      <c r="D11" s="50">
        <v>7682.602</v>
      </c>
      <c r="E11" s="50">
        <v>7996.1</v>
      </c>
      <c r="F11" s="51">
        <v>8292.39</v>
      </c>
      <c r="G11" s="50">
        <v>8516.28</v>
      </c>
      <c r="H11" s="50">
        <v>8737.71</v>
      </c>
      <c r="I11" s="50">
        <v>8999.84</v>
      </c>
    </row>
    <row r="12" spans="2:9" ht="135">
      <c r="B12" s="47" t="s">
        <v>78</v>
      </c>
      <c r="C12" s="48" t="s">
        <v>79</v>
      </c>
      <c r="D12" s="50">
        <v>1558.2</v>
      </c>
      <c r="E12" s="50">
        <v>1919.06</v>
      </c>
      <c r="F12" s="50">
        <v>2073.1</v>
      </c>
      <c r="G12" s="50">
        <v>2129.07</v>
      </c>
      <c r="H12" s="50">
        <v>2185.5</v>
      </c>
      <c r="I12" s="50">
        <v>2339.95</v>
      </c>
    </row>
    <row r="13" spans="2:9" ht="90">
      <c r="B13" s="47" t="s">
        <v>80</v>
      </c>
      <c r="C13" s="48" t="s">
        <v>81</v>
      </c>
      <c r="D13" s="50">
        <v>1833.27</v>
      </c>
      <c r="E13" s="50">
        <v>1919.06</v>
      </c>
      <c r="F13" s="50">
        <v>2073.1</v>
      </c>
      <c r="G13" s="50">
        <v>2129.07</v>
      </c>
      <c r="H13" s="50">
        <v>2185.5</v>
      </c>
      <c r="I13" s="50">
        <v>2339.95</v>
      </c>
    </row>
    <row r="14" spans="2:9" ht="135">
      <c r="B14" s="47" t="s">
        <v>82</v>
      </c>
      <c r="C14" s="48" t="s">
        <v>83</v>
      </c>
      <c r="D14" s="52">
        <v>88015.65</v>
      </c>
      <c r="E14" s="52">
        <v>88895.8</v>
      </c>
      <c r="F14" s="52">
        <v>89784.76</v>
      </c>
      <c r="G14" s="52">
        <v>90682.61</v>
      </c>
      <c r="H14" s="52">
        <v>91589.44</v>
      </c>
      <c r="I14" s="50">
        <v>92400</v>
      </c>
    </row>
    <row r="15" spans="2:9" ht="90">
      <c r="B15" s="47" t="s">
        <v>84</v>
      </c>
      <c r="C15" s="48" t="s">
        <v>85</v>
      </c>
      <c r="D15" s="53">
        <v>95284.15</v>
      </c>
      <c r="E15" s="52">
        <v>96132</v>
      </c>
      <c r="F15" s="52">
        <v>97006.56</v>
      </c>
      <c r="G15" s="52">
        <v>97868.3</v>
      </c>
      <c r="H15" s="52">
        <v>98739.2</v>
      </c>
      <c r="I15" s="50">
        <v>99596.1</v>
      </c>
    </row>
    <row r="16" spans="2:9" ht="150">
      <c r="B16" s="47" t="s">
        <v>86</v>
      </c>
      <c r="C16" s="48" t="s">
        <v>87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</row>
    <row r="17" spans="2:9" ht="90">
      <c r="B17" s="47" t="s">
        <v>88</v>
      </c>
      <c r="C17" s="48" t="s">
        <v>89</v>
      </c>
      <c r="D17" s="52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</row>
    <row r="18" spans="2:9" ht="90">
      <c r="B18" s="47" t="s">
        <v>90</v>
      </c>
      <c r="C18" s="48" t="s">
        <v>91</v>
      </c>
      <c r="D18" s="50">
        <v>3043700</v>
      </c>
      <c r="E18" s="50">
        <f>D18*1.1</f>
        <v>3348070.0000000005</v>
      </c>
      <c r="F18" s="50">
        <f>E18*1.05</f>
        <v>3515473.5000000005</v>
      </c>
      <c r="G18" s="50">
        <f>F18*1.02</f>
        <v>3585782.9700000007</v>
      </c>
      <c r="H18" s="50">
        <v>3585000</v>
      </c>
      <c r="I18" s="50">
        <f>H18*1.02</f>
        <v>3656700</v>
      </c>
    </row>
    <row r="19" spans="2:9" ht="135">
      <c r="B19" s="47" t="s">
        <v>92</v>
      </c>
      <c r="C19" s="48" t="s">
        <v>93</v>
      </c>
      <c r="D19" s="50">
        <v>3043700</v>
      </c>
      <c r="E19" s="50">
        <f>D19*1.1</f>
        <v>3348070.0000000005</v>
      </c>
      <c r="F19" s="50">
        <f>E19*1.05</f>
        <v>3515473.5000000005</v>
      </c>
      <c r="G19" s="50">
        <f>F19*1.02</f>
        <v>3585782.9700000007</v>
      </c>
      <c r="H19" s="50">
        <v>3585000</v>
      </c>
      <c r="I19" s="50">
        <f>H19*1.02</f>
        <v>3656700</v>
      </c>
    </row>
    <row r="20" spans="2:9" ht="75">
      <c r="B20" s="47" t="s">
        <v>94</v>
      </c>
      <c r="C20" s="48" t="s">
        <v>95</v>
      </c>
      <c r="D20" s="50">
        <v>150000</v>
      </c>
      <c r="E20" s="50">
        <v>170000</v>
      </c>
      <c r="F20" s="50">
        <v>190000</v>
      </c>
      <c r="G20" s="50">
        <v>210000</v>
      </c>
      <c r="H20" s="50">
        <v>220000</v>
      </c>
      <c r="I20" s="50">
        <v>230000</v>
      </c>
    </row>
    <row r="21" spans="2:9" ht="90">
      <c r="B21" s="47" t="s">
        <v>96</v>
      </c>
      <c r="C21" s="48" t="s">
        <v>97</v>
      </c>
      <c r="D21" s="50">
        <v>28900</v>
      </c>
      <c r="E21" s="50">
        <f>D21*1.13</f>
        <v>32656.999999999996</v>
      </c>
      <c r="F21" s="50">
        <f>E21*1.11</f>
        <v>36249.27</v>
      </c>
      <c r="G21" s="50">
        <f>F21*1.1</f>
        <v>39874.197</v>
      </c>
      <c r="H21" s="50">
        <f>G21*1.04</f>
        <v>41469.164880000004</v>
      </c>
      <c r="I21" s="50">
        <f>H21*1.01</f>
        <v>41883.8565288</v>
      </c>
    </row>
    <row r="22" spans="2:9" ht="135">
      <c r="B22" s="47" t="s">
        <v>98</v>
      </c>
      <c r="C22" s="48" t="s">
        <v>99</v>
      </c>
      <c r="D22" s="50">
        <v>28900</v>
      </c>
      <c r="E22" s="50">
        <f>D22*1.13</f>
        <v>32656.999999999996</v>
      </c>
      <c r="F22" s="50">
        <f>E22*1.11</f>
        <v>36249.27</v>
      </c>
      <c r="G22" s="50">
        <f>F22*1.1</f>
        <v>39874.197</v>
      </c>
      <c r="H22" s="50">
        <f>G22*1.04</f>
        <v>41469.164880000004</v>
      </c>
      <c r="I22" s="50">
        <f>H22*1.01</f>
        <v>41883.8565288</v>
      </c>
    </row>
    <row r="23" spans="2:9" ht="75">
      <c r="B23" s="47" t="s">
        <v>100</v>
      </c>
      <c r="C23" s="48" t="s">
        <v>101</v>
      </c>
      <c r="D23" s="54">
        <v>61500</v>
      </c>
      <c r="E23" s="50">
        <f>D23*1.05</f>
        <v>64575</v>
      </c>
      <c r="F23" s="50">
        <f>E23*1.02</f>
        <v>65866.5</v>
      </c>
      <c r="G23" s="50">
        <f>F23*1.01</f>
        <v>66525.165</v>
      </c>
      <c r="H23" s="50">
        <f>G23*1.019</f>
        <v>67789.14313499999</v>
      </c>
      <c r="I23" s="50">
        <f>H23*1.017</f>
        <v>68941.55856829499</v>
      </c>
    </row>
    <row r="24" spans="2:9" ht="120">
      <c r="B24" s="47" t="s">
        <v>102</v>
      </c>
      <c r="C24" s="48" t="s">
        <v>103</v>
      </c>
      <c r="D24" s="54">
        <v>61500</v>
      </c>
      <c r="E24" s="50">
        <f>D24*1.05</f>
        <v>64575</v>
      </c>
      <c r="F24" s="50">
        <f>E24*1.02</f>
        <v>65866.5</v>
      </c>
      <c r="G24" s="50">
        <f>F24*1.01</f>
        <v>66525.165</v>
      </c>
      <c r="H24" s="50">
        <f>G24*1.019</f>
        <v>67789.14313499999</v>
      </c>
      <c r="I24" s="50">
        <f>H24*1.017</f>
        <v>68941.55856829499</v>
      </c>
    </row>
    <row r="25" spans="2:9" ht="75">
      <c r="B25" s="47" t="s">
        <v>104</v>
      </c>
      <c r="C25" s="48" t="s">
        <v>105</v>
      </c>
      <c r="D25" s="50">
        <v>2300</v>
      </c>
      <c r="E25" s="50">
        <v>2600</v>
      </c>
      <c r="F25" s="50">
        <v>2700</v>
      </c>
      <c r="G25" s="50">
        <v>2800</v>
      </c>
      <c r="H25" s="50">
        <v>2900</v>
      </c>
      <c r="I25" s="50">
        <v>3000</v>
      </c>
    </row>
    <row r="26" spans="2:9" ht="75">
      <c r="B26" s="47" t="s">
        <v>106</v>
      </c>
      <c r="C26" s="48" t="s">
        <v>107</v>
      </c>
      <c r="D26" s="50">
        <v>20100</v>
      </c>
      <c r="E26" s="50">
        <f>D26*1.1</f>
        <v>22110</v>
      </c>
      <c r="F26" s="50">
        <f>E26*1.03</f>
        <v>22773.3</v>
      </c>
      <c r="G26" s="50">
        <v>22773.3</v>
      </c>
      <c r="H26" s="50">
        <v>22773.3</v>
      </c>
      <c r="I26" s="50">
        <v>22773.3</v>
      </c>
    </row>
    <row r="27" spans="2:9" ht="120">
      <c r="B27" s="47" t="s">
        <v>108</v>
      </c>
      <c r="C27" s="48" t="s">
        <v>109</v>
      </c>
      <c r="D27" s="50">
        <v>20100</v>
      </c>
      <c r="E27" s="50">
        <f>D27*1.1</f>
        <v>22110</v>
      </c>
      <c r="F27" s="50">
        <f>E27*1.03</f>
        <v>22773.3</v>
      </c>
      <c r="G27" s="50">
        <v>22773.3</v>
      </c>
      <c r="H27" s="50">
        <v>22773.3</v>
      </c>
      <c r="I27" s="50">
        <v>22773.3</v>
      </c>
    </row>
    <row r="28" spans="2:9" ht="75">
      <c r="B28" s="47" t="s">
        <v>110</v>
      </c>
      <c r="C28" s="48" t="s">
        <v>111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</row>
    <row r="29" spans="2:9" ht="120">
      <c r="B29" s="47" t="s">
        <v>112</v>
      </c>
      <c r="C29" s="48" t="s">
        <v>113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2:9" ht="165">
      <c r="B30" s="47" t="s">
        <v>114</v>
      </c>
      <c r="C30" s="48" t="s">
        <v>115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</row>
    <row r="31" spans="2:9" ht="180">
      <c r="B31" s="47" t="s">
        <v>116</v>
      </c>
      <c r="C31" s="48" t="s">
        <v>117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</row>
    <row r="32" spans="2:9" ht="120">
      <c r="B32" s="47" t="s">
        <v>118</v>
      </c>
      <c r="C32" s="48" t="s">
        <v>119</v>
      </c>
      <c r="D32" s="50">
        <v>534274.6</v>
      </c>
      <c r="E32" s="50">
        <v>582374</v>
      </c>
      <c r="F32" s="50">
        <v>617316</v>
      </c>
      <c r="G32" s="50">
        <v>653737</v>
      </c>
      <c r="H32" s="50">
        <v>686424</v>
      </c>
      <c r="I32" s="50">
        <v>720745</v>
      </c>
    </row>
    <row r="33" spans="2:9" ht="150">
      <c r="B33" s="47" t="s">
        <v>120</v>
      </c>
      <c r="C33" s="48" t="s">
        <v>121</v>
      </c>
      <c r="D33" s="51">
        <v>517856</v>
      </c>
      <c r="E33" s="50">
        <v>582374</v>
      </c>
      <c r="F33" s="50">
        <v>617316</v>
      </c>
      <c r="G33" s="50">
        <v>653737</v>
      </c>
      <c r="H33" s="50">
        <v>686424</v>
      </c>
      <c r="I33" s="50">
        <v>720745</v>
      </c>
    </row>
    <row r="34" spans="2:9" ht="75">
      <c r="B34" s="47" t="s">
        <v>122</v>
      </c>
      <c r="C34" s="48" t="s">
        <v>123</v>
      </c>
      <c r="D34" s="50">
        <v>2630400</v>
      </c>
      <c r="E34" s="50">
        <v>3065126</v>
      </c>
      <c r="F34" s="50">
        <v>3429533</v>
      </c>
      <c r="G34" s="50">
        <v>3845511</v>
      </c>
      <c r="H34" s="50">
        <v>4290150</v>
      </c>
      <c r="I34" s="50">
        <v>4804966</v>
      </c>
    </row>
    <row r="35" spans="2:9" ht="105">
      <c r="B35" s="47" t="s">
        <v>124</v>
      </c>
      <c r="C35" s="48" t="s">
        <v>125</v>
      </c>
      <c r="D35" s="50">
        <v>4854.05</v>
      </c>
      <c r="E35" s="50">
        <v>4880.7</v>
      </c>
      <c r="F35" s="50">
        <v>4902.98</v>
      </c>
      <c r="G35" s="50">
        <v>4952</v>
      </c>
      <c r="H35" s="50">
        <v>4991.62</v>
      </c>
      <c r="I35" s="50">
        <v>5041.54</v>
      </c>
    </row>
    <row r="36" spans="2:9" ht="255">
      <c r="B36" s="47" t="s">
        <v>126</v>
      </c>
      <c r="C36" s="48" t="s">
        <v>127</v>
      </c>
      <c r="D36" s="50">
        <v>3980.32</v>
      </c>
      <c r="E36" s="50">
        <v>4880.7</v>
      </c>
      <c r="F36" s="50">
        <v>4902.98</v>
      </c>
      <c r="G36" s="50">
        <v>4952</v>
      </c>
      <c r="H36" s="50">
        <v>4991.62</v>
      </c>
      <c r="I36" s="50">
        <v>5041.54</v>
      </c>
    </row>
    <row r="37" spans="2:9" ht="105">
      <c r="B37" s="47" t="s">
        <v>128</v>
      </c>
      <c r="C37" s="48" t="s">
        <v>129</v>
      </c>
      <c r="D37" s="50">
        <v>95892</v>
      </c>
      <c r="E37" s="50">
        <v>96571</v>
      </c>
      <c r="F37" s="50">
        <v>100020</v>
      </c>
      <c r="G37" s="50">
        <v>104143</v>
      </c>
      <c r="H37" s="50">
        <v>108231</v>
      </c>
      <c r="I37" s="50">
        <v>112685</v>
      </c>
    </row>
    <row r="38" spans="2:9" ht="105">
      <c r="B38" s="47" t="s">
        <v>130</v>
      </c>
      <c r="C38" s="48" t="s">
        <v>131</v>
      </c>
      <c r="D38" s="50">
        <v>1826.743</v>
      </c>
      <c r="E38" s="50">
        <v>1838.71</v>
      </c>
      <c r="F38" s="50">
        <v>1903.38</v>
      </c>
      <c r="G38" s="50">
        <v>1980.79</v>
      </c>
      <c r="H38" s="50">
        <v>2057.47</v>
      </c>
      <c r="I38" s="50">
        <v>2141.01</v>
      </c>
    </row>
    <row r="39" spans="2:9" ht="255">
      <c r="B39" s="47" t="s">
        <v>132</v>
      </c>
      <c r="C39" s="48" t="s">
        <v>133</v>
      </c>
      <c r="D39" s="50">
        <v>1512.68</v>
      </c>
      <c r="E39" s="50">
        <v>1838.71</v>
      </c>
      <c r="F39" s="50">
        <v>1903.38</v>
      </c>
      <c r="G39" s="50">
        <v>1980.79</v>
      </c>
      <c r="H39" s="50">
        <v>2057.47</v>
      </c>
      <c r="I39" s="50">
        <v>2141.01</v>
      </c>
    </row>
    <row r="40" spans="2:9" ht="120">
      <c r="B40" s="47" t="s">
        <v>134</v>
      </c>
      <c r="C40" s="48" t="s">
        <v>135</v>
      </c>
      <c r="D40" s="50">
        <v>86460.9</v>
      </c>
      <c r="E40" s="50">
        <v>97716.2</v>
      </c>
      <c r="F40" s="50">
        <v>106041.16</v>
      </c>
      <c r="G40" s="50">
        <v>115326.87</v>
      </c>
      <c r="H40" s="50">
        <v>124800.46</v>
      </c>
      <c r="I40" s="50">
        <v>135596.14</v>
      </c>
    </row>
    <row r="41" spans="2:9" ht="150">
      <c r="B41" s="47" t="s">
        <v>136</v>
      </c>
      <c r="C41" s="48" t="s">
        <v>137</v>
      </c>
      <c r="D41" s="50">
        <v>86460.9</v>
      </c>
      <c r="E41" s="50">
        <v>97716.2</v>
      </c>
      <c r="F41" s="50">
        <v>106041.16</v>
      </c>
      <c r="G41" s="50">
        <v>115326.87</v>
      </c>
      <c r="H41" s="50">
        <v>124800.46</v>
      </c>
      <c r="I41" s="50">
        <v>135596.14</v>
      </c>
    </row>
    <row r="42" spans="2:9" ht="165">
      <c r="B42" s="47" t="s">
        <v>138</v>
      </c>
      <c r="C42" s="48" t="s">
        <v>139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2:9" ht="105">
      <c r="B43" s="47" t="s">
        <v>140</v>
      </c>
      <c r="C43" s="48" t="s">
        <v>141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</row>
    <row r="44" spans="2:9" ht="150">
      <c r="B44" s="47" t="s">
        <v>142</v>
      </c>
      <c r="C44" s="48" t="s">
        <v>143</v>
      </c>
      <c r="D44" s="50">
        <v>7268.5</v>
      </c>
      <c r="E44" s="50">
        <v>7236.2</v>
      </c>
      <c r="F44" s="50">
        <v>7221.8</v>
      </c>
      <c r="G44" s="50">
        <v>7185.69</v>
      </c>
      <c r="H44" s="50">
        <v>7149.76</v>
      </c>
      <c r="I44" s="50">
        <v>7118.52</v>
      </c>
    </row>
    <row r="45" spans="2:9" ht="165">
      <c r="B45" s="47" t="s">
        <v>144</v>
      </c>
      <c r="C45" s="48" t="s">
        <v>145</v>
      </c>
      <c r="D45" s="50">
        <v>0</v>
      </c>
      <c r="E45" s="50">
        <v>0</v>
      </c>
      <c r="F45" s="50">
        <v>40.56</v>
      </c>
      <c r="G45" s="50">
        <v>60.6</v>
      </c>
      <c r="H45" s="50">
        <v>73.06</v>
      </c>
      <c r="I45" s="50">
        <v>73.06</v>
      </c>
    </row>
    <row r="46" spans="2:9" ht="120">
      <c r="B46" s="47" t="s">
        <v>146</v>
      </c>
      <c r="C46" s="48" t="s">
        <v>147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</row>
    <row r="47" spans="2:9" ht="135">
      <c r="B47" s="47" t="s">
        <v>148</v>
      </c>
      <c r="C47" s="48" t="s">
        <v>149</v>
      </c>
      <c r="D47" s="50">
        <f aca="true" t="shared" si="0" ref="D47:I47">(D44+D41+D35+D32)*1.15</f>
        <v>727786.7574999998</v>
      </c>
      <c r="E47" s="50">
        <f t="shared" si="0"/>
        <v>796038.1649999999</v>
      </c>
      <c r="F47" s="50">
        <f t="shared" si="0"/>
        <v>845804.2309999999</v>
      </c>
      <c r="G47" s="50">
        <f t="shared" si="0"/>
        <v>898381.794</v>
      </c>
      <c r="H47" s="50">
        <f t="shared" si="0"/>
        <v>946870.7159999999</v>
      </c>
      <c r="I47" s="50">
        <f t="shared" si="0"/>
        <v>998776.3799999999</v>
      </c>
    </row>
    <row r="48" spans="2:9" ht="120">
      <c r="B48" s="47" t="s">
        <v>150</v>
      </c>
      <c r="C48" s="48" t="s">
        <v>151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</row>
    <row r="49" spans="2:9" ht="105">
      <c r="B49" s="47" t="s">
        <v>152</v>
      </c>
      <c r="C49" s="48" t="s">
        <v>153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</row>
    <row r="50" spans="2:9" ht="105">
      <c r="B50" s="47" t="s">
        <v>154</v>
      </c>
      <c r="C50" s="48" t="s">
        <v>155</v>
      </c>
      <c r="D50" s="50">
        <v>481058.892</v>
      </c>
      <c r="E50" s="50">
        <v>467047.47</v>
      </c>
      <c r="F50" s="50">
        <v>453444.14</v>
      </c>
      <c r="G50" s="50">
        <v>440237.03</v>
      </c>
      <c r="H50" s="50">
        <v>427414.59</v>
      </c>
      <c r="I50" s="50">
        <v>414965.63</v>
      </c>
    </row>
    <row r="51" spans="2:9" ht="90">
      <c r="B51" s="47" t="s">
        <v>156</v>
      </c>
      <c r="C51" s="48" t="s">
        <v>157</v>
      </c>
      <c r="D51" s="50">
        <v>74994.436</v>
      </c>
      <c r="E51" s="50">
        <v>74994.436</v>
      </c>
      <c r="F51" s="50">
        <v>74994.436</v>
      </c>
      <c r="G51" s="50">
        <v>74994.436</v>
      </c>
      <c r="H51" s="50">
        <v>74994.436</v>
      </c>
      <c r="I51" s="50">
        <v>74994.436</v>
      </c>
    </row>
    <row r="52" spans="2:9" ht="120">
      <c r="B52" s="47" t="s">
        <v>158</v>
      </c>
      <c r="C52" s="48" t="s">
        <v>159</v>
      </c>
      <c r="D52" s="50">
        <f>14456047/1000</f>
        <v>14456.047</v>
      </c>
      <c r="E52" s="50">
        <f>14034997/1000</f>
        <v>14034.997</v>
      </c>
      <c r="F52" s="50">
        <f>13626211/1000</f>
        <v>13626.211</v>
      </c>
      <c r="G52" s="50">
        <f>13229331/1000</f>
        <v>13229.331</v>
      </c>
      <c r="H52" s="50">
        <f>12844011/1000</f>
        <v>12844.011</v>
      </c>
      <c r="I52" s="50">
        <f>12469913/1000</f>
        <v>12469.913</v>
      </c>
    </row>
    <row r="53" spans="2:9" ht="90">
      <c r="B53" s="47" t="s">
        <v>160</v>
      </c>
      <c r="C53" s="48" t="s">
        <v>161</v>
      </c>
      <c r="D53" s="50">
        <v>2807.368</v>
      </c>
      <c r="E53" s="50">
        <v>2807.368</v>
      </c>
      <c r="F53" s="50">
        <v>2807.368</v>
      </c>
      <c r="G53" s="50">
        <v>2807.368</v>
      </c>
      <c r="H53" s="50">
        <v>2807.368</v>
      </c>
      <c r="I53" s="50">
        <v>2807.368</v>
      </c>
    </row>
    <row r="54" spans="2:9" ht="75">
      <c r="B54" s="47" t="s">
        <v>162</v>
      </c>
      <c r="C54" s="48" t="s">
        <v>163</v>
      </c>
      <c r="D54" s="50">
        <v>60746.285</v>
      </c>
      <c r="E54" s="50">
        <v>58976.976</v>
      </c>
      <c r="F54" s="50">
        <v>57259.2</v>
      </c>
      <c r="G54" s="50">
        <v>55591.456</v>
      </c>
      <c r="H54" s="50">
        <v>53471.3</v>
      </c>
      <c r="I54" s="50">
        <v>52382.6</v>
      </c>
    </row>
    <row r="55" spans="2:9" ht="75">
      <c r="B55" s="47" t="s">
        <v>164</v>
      </c>
      <c r="C55" s="48" t="s">
        <v>165</v>
      </c>
      <c r="D55" s="50">
        <v>719482</v>
      </c>
      <c r="E55" s="50">
        <v>820450</v>
      </c>
      <c r="F55" s="50">
        <v>900980</v>
      </c>
      <c r="G55" s="50">
        <v>999987</v>
      </c>
      <c r="H55" s="50">
        <v>1100042</v>
      </c>
      <c r="I55" s="50">
        <v>1200050</v>
      </c>
    </row>
    <row r="56" spans="2:9" ht="60">
      <c r="B56" s="47" t="s">
        <v>166</v>
      </c>
      <c r="C56" s="48" t="s">
        <v>167</v>
      </c>
      <c r="D56" s="50">
        <v>568.3</v>
      </c>
      <c r="E56" s="50">
        <f>D56/1.03</f>
        <v>551.7475728155339</v>
      </c>
      <c r="F56" s="50">
        <f>E56/1.03</f>
        <v>535.6772551607125</v>
      </c>
      <c r="G56" s="50">
        <f>F56/1.03</f>
        <v>520.0750050104006</v>
      </c>
      <c r="H56" s="50">
        <f>G56/1.03</f>
        <v>504.927189330486</v>
      </c>
      <c r="I56" s="50">
        <f>H56/1.03</f>
        <v>490.22057216552037</v>
      </c>
    </row>
    <row r="57" spans="2:9" ht="90">
      <c r="B57" s="47" t="s">
        <v>168</v>
      </c>
      <c r="C57" s="48" t="s">
        <v>169</v>
      </c>
      <c r="D57" s="50">
        <v>1833.27</v>
      </c>
      <c r="E57" s="50">
        <v>1919.06</v>
      </c>
      <c r="F57" s="50">
        <v>2073.1</v>
      </c>
      <c r="G57" s="50">
        <v>2129.07</v>
      </c>
      <c r="H57" s="50">
        <v>2185.5</v>
      </c>
      <c r="I57" s="50">
        <v>2339.95</v>
      </c>
    </row>
    <row r="58" spans="2:9" ht="90">
      <c r="B58" s="47" t="s">
        <v>170</v>
      </c>
      <c r="C58" s="48" t="s">
        <v>77</v>
      </c>
      <c r="D58" s="50">
        <v>7682.602</v>
      </c>
      <c r="E58" s="50">
        <v>7996.1</v>
      </c>
      <c r="F58" s="50">
        <v>8292.39</v>
      </c>
      <c r="G58" s="50">
        <v>8516.28</v>
      </c>
      <c r="H58" s="50">
        <v>8737.71</v>
      </c>
      <c r="I58" s="50">
        <v>8999.84</v>
      </c>
    </row>
    <row r="59" spans="2:9" ht="105">
      <c r="B59" s="47" t="s">
        <v>171</v>
      </c>
      <c r="C59" s="48" t="s">
        <v>172</v>
      </c>
      <c r="D59" s="50">
        <v>3271.479</v>
      </c>
      <c r="E59" s="50">
        <v>3173.334</v>
      </c>
      <c r="F59" s="50">
        <v>3078.134</v>
      </c>
      <c r="G59" s="50">
        <v>2985.79</v>
      </c>
      <c r="H59" s="50">
        <v>2896.21</v>
      </c>
      <c r="I59" s="50">
        <v>2838.29</v>
      </c>
    </row>
    <row r="60" spans="2:9" ht="60">
      <c r="B60" s="47" t="s">
        <v>173</v>
      </c>
      <c r="C60" s="48" t="s">
        <v>167</v>
      </c>
      <c r="D60" s="50">
        <v>568.3</v>
      </c>
      <c r="E60" s="50">
        <v>551.25</v>
      </c>
      <c r="F60" s="50">
        <v>534.71</v>
      </c>
      <c r="G60" s="50">
        <v>518.67</v>
      </c>
      <c r="H60" s="50">
        <v>503.11</v>
      </c>
      <c r="I60" s="50">
        <v>488.01</v>
      </c>
    </row>
    <row r="61" spans="2:9" ht="90">
      <c r="B61" s="47" t="s">
        <v>174</v>
      </c>
      <c r="C61" s="48" t="s">
        <v>169</v>
      </c>
      <c r="D61" s="50">
        <v>1833.27</v>
      </c>
      <c r="E61" s="50">
        <v>1919.06</v>
      </c>
      <c r="F61" s="50">
        <v>2073.1</v>
      </c>
      <c r="G61" s="50">
        <v>2129.07</v>
      </c>
      <c r="H61" s="50">
        <v>2185.5</v>
      </c>
      <c r="I61" s="50">
        <v>2339.95</v>
      </c>
    </row>
    <row r="62" spans="2:9" ht="90">
      <c r="B62" s="47" t="s">
        <v>175</v>
      </c>
      <c r="C62" s="48" t="s">
        <v>77</v>
      </c>
      <c r="D62" s="50">
        <v>7682.602</v>
      </c>
      <c r="E62" s="50">
        <v>7996.1</v>
      </c>
      <c r="F62" s="50">
        <v>8292.39</v>
      </c>
      <c r="G62" s="50">
        <v>8516.28</v>
      </c>
      <c r="H62" s="50">
        <v>8737.71</v>
      </c>
      <c r="I62" s="50">
        <v>8999.84</v>
      </c>
    </row>
    <row r="63" spans="2:9" ht="90">
      <c r="B63" s="47" t="s">
        <v>176</v>
      </c>
      <c r="C63" s="48" t="s">
        <v>177</v>
      </c>
      <c r="D63" s="50">
        <v>494.151</v>
      </c>
      <c r="E63" s="50">
        <v>484.27</v>
      </c>
      <c r="F63" s="50">
        <v>474.58</v>
      </c>
      <c r="G63" s="50">
        <v>464.09</v>
      </c>
      <c r="H63" s="50">
        <v>451.14</v>
      </c>
      <c r="I63" s="50">
        <v>437.6</v>
      </c>
    </row>
    <row r="64" spans="2:9" ht="75">
      <c r="B64" s="47" t="s">
        <v>178</v>
      </c>
      <c r="C64" s="48" t="s">
        <v>179</v>
      </c>
      <c r="D64" s="50">
        <v>7824120</v>
      </c>
      <c r="E64" s="50">
        <f>E58*101.8*100</f>
        <v>81400298</v>
      </c>
      <c r="F64" s="50">
        <f>F58*101.8*100</f>
        <v>84416530.19999999</v>
      </c>
      <c r="G64" s="50">
        <f>G58*101.8*100</f>
        <v>86695730.4</v>
      </c>
      <c r="H64" s="50">
        <f>H58*101.8*100</f>
        <v>88949887.8</v>
      </c>
      <c r="I64" s="50">
        <f>I58*101.8*100</f>
        <v>91618371.19999999</v>
      </c>
    </row>
    <row r="65" spans="2:9" ht="90">
      <c r="B65" s="47" t="s">
        <v>180</v>
      </c>
      <c r="C65" s="48" t="s">
        <v>181</v>
      </c>
      <c r="D65" s="50">
        <v>2040000</v>
      </c>
      <c r="E65" s="50">
        <v>2045000</v>
      </c>
      <c r="F65" s="50">
        <v>2047000</v>
      </c>
      <c r="G65" s="50">
        <v>2048000</v>
      </c>
      <c r="H65" s="50">
        <v>2049000</v>
      </c>
      <c r="I65" s="50">
        <v>2050000</v>
      </c>
    </row>
    <row r="66" spans="2:9" ht="75">
      <c r="B66" s="47" t="s">
        <v>182</v>
      </c>
      <c r="C66" s="48" t="s">
        <v>183</v>
      </c>
      <c r="D66" s="50">
        <v>315600</v>
      </c>
      <c r="E66" s="50">
        <v>316900</v>
      </c>
      <c r="F66" s="50">
        <v>318000</v>
      </c>
      <c r="G66" s="50">
        <v>318500</v>
      </c>
      <c r="H66" s="50">
        <v>319000</v>
      </c>
      <c r="I66" s="50">
        <v>319500</v>
      </c>
    </row>
    <row r="67" spans="2:9" ht="105">
      <c r="B67" s="47" t="s">
        <v>184</v>
      </c>
      <c r="C67" s="48" t="s">
        <v>185</v>
      </c>
      <c r="D67" s="50">
        <v>30</v>
      </c>
      <c r="E67" s="50">
        <v>32</v>
      </c>
      <c r="F67" s="50">
        <v>34</v>
      </c>
      <c r="G67" s="50">
        <v>36</v>
      </c>
      <c r="H67" s="50">
        <v>36</v>
      </c>
      <c r="I67" s="50">
        <v>36</v>
      </c>
    </row>
    <row r="68" spans="2:9" ht="45">
      <c r="B68" s="47" t="s">
        <v>186</v>
      </c>
      <c r="C68" s="48" t="s">
        <v>187</v>
      </c>
      <c r="D68" s="50">
        <v>30</v>
      </c>
      <c r="E68" s="50">
        <v>32</v>
      </c>
      <c r="F68" s="50">
        <v>34</v>
      </c>
      <c r="G68" s="50">
        <v>36</v>
      </c>
      <c r="H68" s="50">
        <v>36</v>
      </c>
      <c r="I68" s="50">
        <v>36</v>
      </c>
    </row>
    <row r="69" spans="2:9" ht="75">
      <c r="B69" s="47" t="s">
        <v>205</v>
      </c>
      <c r="C69" s="49" t="s">
        <v>206</v>
      </c>
      <c r="D69" s="50">
        <v>100</v>
      </c>
      <c r="E69" s="50">
        <v>120</v>
      </c>
      <c r="F69" s="50">
        <v>140</v>
      </c>
      <c r="G69" s="50">
        <v>160</v>
      </c>
      <c r="H69" s="50">
        <v>180</v>
      </c>
      <c r="I69" s="50">
        <v>200</v>
      </c>
    </row>
    <row r="70" spans="2:9" ht="45">
      <c r="B70" s="47" t="s">
        <v>207</v>
      </c>
      <c r="C70" s="48" t="s">
        <v>208</v>
      </c>
      <c r="D70" s="50">
        <v>2000</v>
      </c>
      <c r="E70" s="50">
        <v>2100</v>
      </c>
      <c r="F70" s="50">
        <v>2150</v>
      </c>
      <c r="G70" s="50">
        <v>2170</v>
      </c>
      <c r="H70" s="50">
        <v>2190</v>
      </c>
      <c r="I70" s="50">
        <v>2200</v>
      </c>
    </row>
  </sheetData>
  <sheetProtection/>
  <mergeCells count="2">
    <mergeCell ref="B2:I3"/>
    <mergeCell ref="G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2016-08-18T14:02:42Z</dcterms:modified>
  <cp:category/>
  <cp:version/>
  <cp:contentType/>
  <cp:contentStatus/>
</cp:coreProperties>
</file>