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виды работ" sheetId="1" r:id="rId1"/>
    <sheet name="перечень МКД" sheetId="2" r:id="rId2"/>
  </sheets>
  <definedNames/>
  <calcPr fullCalcOnLoad="1"/>
</workbook>
</file>

<file path=xl/sharedStrings.xml><?xml version="1.0" encoding="utf-8"?>
<sst xmlns="http://schemas.openxmlformats.org/spreadsheetml/2006/main" count="132" uniqueCount="85">
  <si>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</si>
  <si>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</si>
  <si>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</si>
  <si>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</si>
  <si>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</si>
  <si>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</si>
  <si>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</si>
  <si>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</si>
  <si>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</si>
  <si>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</si>
  <si>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</si>
  <si>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</si>
  <si>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</si>
  <si>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</si>
  <si>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</si>
  <si>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</si>
  <si>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</si>
  <si>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</si>
  <si>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</si>
  <si>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</si>
  <si>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</si>
  <si>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</si>
  <si>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</si>
  <si>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</si>
  <si>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</si>
  <si>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</si>
  <si>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</si>
  <si>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</si>
  <si>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</si>
  <si>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Городской округ Реутов</t>
  </si>
  <si>
    <t>панель</t>
  </si>
  <si>
    <t>кирпич</t>
  </si>
  <si>
    <t>Фонд содействия реформированию жилищно-коммунального хозяйства (руб.)</t>
  </si>
  <si>
    <t>Бюджет Московской области (руб.)</t>
  </si>
  <si>
    <t>Бюджет городского округа Реутов (руб.)</t>
  </si>
  <si>
    <t>Собственники помещений (руб.)</t>
  </si>
  <si>
    <t>Всего: (руб.)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</si>
  <si>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</si>
  <si>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</si>
  <si>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Наименование муниципального образования Московской области</t>
  </si>
  <si>
    <t xml:space="preserve">Адрес многоквартирного дома </t>
  </si>
  <si>
    <t>Вид работ по капитальному ремонту</t>
  </si>
  <si>
    <t>Виды работ по капитальному ремонту многоквартирного дома</t>
  </si>
  <si>
    <t>комплексный ремонт</t>
  </si>
  <si>
    <t xml:space="preserve">ремонт внутридомовых инженерных систем, в том числе с установкой приборов учёта потребления ресурсов и узлов управления </t>
  </si>
  <si>
    <t>ремонт кровли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</si>
  <si>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</si>
  <si>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</si>
  <si>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</si>
  <si>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 xml:space="preserve"> 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</si>
  <si>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2012 году" (заявка № 5)</t>
  </si>
  <si>
    <t>ВИК, УУ, ЭМР, Кровля</t>
  </si>
  <si>
    <t>Мира, пр-т, д.11</t>
  </si>
  <si>
    <t>Мира, пр-т, д.13</t>
  </si>
  <si>
    <t>Мира, пр-т, д.17</t>
  </si>
  <si>
    <t>Мира, ул., д.47</t>
  </si>
  <si>
    <t>Мира, ул., д.49</t>
  </si>
  <si>
    <t>Мира, пр-т, д.9</t>
  </si>
  <si>
    <t>Советская, ул., д.12</t>
  </si>
  <si>
    <t>Советская, ул., д.24</t>
  </si>
  <si>
    <t>Советская, ул., д.10</t>
  </si>
  <si>
    <t>пр-т Мира, д.11</t>
  </si>
  <si>
    <t>ВИК, УУ, ЭМР,  Фасад</t>
  </si>
  <si>
    <t>пр-т Мира, д.13</t>
  </si>
  <si>
    <t>пр-т Мира, д.17</t>
  </si>
  <si>
    <t>ВИК, УУ, ЭМР</t>
  </si>
  <si>
    <t>пр-т Мира, д.47</t>
  </si>
  <si>
    <t>пр-т Мира, д.49</t>
  </si>
  <si>
    <t>УУ, ЭМР, Кровля</t>
  </si>
  <si>
    <t>пр-т Мира, д.9</t>
  </si>
  <si>
    <t>ул. Советская,  д.12</t>
  </si>
  <si>
    <t>ул. Советская,  д.24</t>
  </si>
  <si>
    <t xml:space="preserve"> УУ, ЭМР, Кровля</t>
  </si>
  <si>
    <t>ул. Советская, д.10</t>
  </si>
  <si>
    <t>ул. Гагарина, д.30</t>
  </si>
  <si>
    <t>пр-т Юбилейный, д.32/1</t>
  </si>
  <si>
    <t>ВИК, ЭМР, Фасад, Подвал</t>
  </si>
  <si>
    <t>кровля, лифт</t>
  </si>
  <si>
    <t>ИТОГО</t>
  </si>
  <si>
    <t>ул. Котовского, д.7</t>
  </si>
  <si>
    <t>кровля, ВИК</t>
  </si>
  <si>
    <t xml:space="preserve">Приложение </t>
  </si>
  <si>
    <t xml:space="preserve">к Решению Совета депутатов города Реутов от 13 февраля 2013 года № 353/62                  </t>
  </si>
  <si>
    <t>"Приложение №5</t>
  </si>
  <si>
    <t>к Решению Реутовского городского Совета депутатов от 17 марта 2010 года № 8/2010-НА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</si>
</sst>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  <numFmt numFmtId="194" formatCode="#,##0.000000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91" fontId="10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2" fontId="11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93" fontId="3" fillId="0" borderId="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right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3_Полный список!!!" xfId="57"/>
    <cellStyle name="Обычный 2 55" xfId="58"/>
    <cellStyle name="Обычный 21" xfId="59"/>
    <cellStyle name="Обычный 22" xfId="60"/>
    <cellStyle name="Обычный 26" xfId="61"/>
    <cellStyle name="Обычный 27" xfId="62"/>
    <cellStyle name="Обычный 28" xfId="63"/>
    <cellStyle name="Обычный 29" xfId="64"/>
    <cellStyle name="Обычный 3 2_Полный список!!!" xfId="65"/>
    <cellStyle name="Обычный 32" xfId="66"/>
    <cellStyle name="Обычный 33" xfId="67"/>
    <cellStyle name="Обычный 43" xfId="68"/>
    <cellStyle name="Обычный 46" xfId="69"/>
    <cellStyle name="Обычный 47" xfId="70"/>
    <cellStyle name="Обычный 53" xfId="71"/>
    <cellStyle name="Обычный 54" xfId="72"/>
    <cellStyle name="Обычный 55" xfId="73"/>
    <cellStyle name="Обычный 56" xfId="74"/>
    <cellStyle name="Обычный 6" xfId="75"/>
    <cellStyle name="Обычный 7" xfId="76"/>
    <cellStyle name="Обычный 9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00390625" style="44" customWidth="1"/>
    <col min="2" max="2" width="13.8515625" style="44" customWidth="1"/>
    <col min="3" max="3" width="27.28125" style="44" customWidth="1"/>
    <col min="4" max="4" width="36.28125" style="44" customWidth="1"/>
    <col min="5" max="5" width="16.00390625" style="44" customWidth="1"/>
    <col min="6" max="6" width="13.28125" style="44" customWidth="1"/>
    <col min="7" max="7" width="9.28125" style="44" customWidth="1"/>
    <col min="8" max="8" width="12.28125" style="44" customWidth="1"/>
    <col min="9" max="9" width="8.7109375" style="44" customWidth="1"/>
    <col min="10" max="10" width="12.8515625" style="44" customWidth="1"/>
    <col min="11" max="11" width="7.421875" style="44" customWidth="1"/>
    <col min="12" max="12" width="10.57421875" style="44" customWidth="1"/>
    <col min="13" max="13" width="8.7109375" style="44" customWidth="1"/>
    <col min="14" max="14" width="13.28125" style="44" customWidth="1"/>
    <col min="15" max="15" width="16.140625" style="62" customWidth="1"/>
    <col min="16" max="16" width="9.140625" style="62" customWidth="1"/>
    <col min="17" max="16384" width="9.140625" style="44" customWidth="1"/>
  </cols>
  <sheetData>
    <row r="3" spans="2:14" ht="17.25" customHeight="1">
      <c r="B3" s="81" t="s">
        <v>42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38" customHeight="1">
      <c r="A4" s="43" t="s">
        <v>0</v>
      </c>
      <c r="B4" s="41" t="s">
        <v>39</v>
      </c>
      <c r="C4" s="41" t="s">
        <v>40</v>
      </c>
      <c r="D4" s="42" t="s">
        <v>41</v>
      </c>
      <c r="E4" s="33" t="s">
        <v>43</v>
      </c>
      <c r="F4" s="33" t="s">
        <v>44</v>
      </c>
      <c r="G4" s="82" t="s">
        <v>45</v>
      </c>
      <c r="H4" s="82"/>
      <c r="I4" s="82" t="s">
        <v>46</v>
      </c>
      <c r="J4" s="82"/>
      <c r="K4" s="82" t="s">
        <v>47</v>
      </c>
      <c r="L4" s="82"/>
      <c r="M4" s="82" t="s">
        <v>48</v>
      </c>
      <c r="N4" s="82"/>
    </row>
    <row r="5" spans="1:16" ht="21.75" customHeight="1">
      <c r="A5" s="3">
        <v>1</v>
      </c>
      <c r="B5" s="58" t="s">
        <v>29</v>
      </c>
      <c r="C5" s="59" t="s">
        <v>61</v>
      </c>
      <c r="D5" s="53" t="s">
        <v>62</v>
      </c>
      <c r="E5" s="49">
        <f aca="true" t="shared" si="0" ref="E5:E13">F5+H5+J5+N5+L5</f>
        <v>4924297.279999999</v>
      </c>
      <c r="F5" s="54">
        <v>1995435.42</v>
      </c>
      <c r="G5" s="54"/>
      <c r="H5" s="49"/>
      <c r="I5" s="55"/>
      <c r="J5" s="54"/>
      <c r="K5" s="56"/>
      <c r="L5" s="56"/>
      <c r="M5" s="56">
        <v>2550</v>
      </c>
      <c r="N5" s="54">
        <v>2928861.86</v>
      </c>
      <c r="O5" s="63"/>
      <c r="P5" s="64"/>
    </row>
    <row r="6" spans="1:16" ht="21.75" customHeight="1">
      <c r="A6" s="3">
        <v>2</v>
      </c>
      <c r="B6" s="58" t="s">
        <v>29</v>
      </c>
      <c r="C6" s="59" t="s">
        <v>63</v>
      </c>
      <c r="D6" s="53" t="s">
        <v>62</v>
      </c>
      <c r="E6" s="49">
        <f t="shared" si="0"/>
        <v>3979556.87</v>
      </c>
      <c r="F6" s="54">
        <v>1744767.53</v>
      </c>
      <c r="G6" s="54"/>
      <c r="H6" s="49"/>
      <c r="I6" s="55"/>
      <c r="J6" s="54"/>
      <c r="K6" s="56"/>
      <c r="L6" s="56"/>
      <c r="M6" s="56">
        <v>1945</v>
      </c>
      <c r="N6" s="54">
        <v>2234789.34</v>
      </c>
      <c r="O6" s="63"/>
      <c r="P6" s="64"/>
    </row>
    <row r="7" spans="1:16" ht="21.75" customHeight="1">
      <c r="A7" s="3">
        <v>3</v>
      </c>
      <c r="B7" s="58" t="s">
        <v>29</v>
      </c>
      <c r="C7" s="60" t="s">
        <v>64</v>
      </c>
      <c r="D7" s="53" t="s">
        <v>65</v>
      </c>
      <c r="E7" s="49">
        <f t="shared" si="0"/>
        <v>2223882.72</v>
      </c>
      <c r="F7" s="54">
        <v>2223882.72</v>
      </c>
      <c r="G7" s="54"/>
      <c r="H7" s="49"/>
      <c r="I7" s="55"/>
      <c r="J7" s="49"/>
      <c r="K7" s="56"/>
      <c r="L7" s="56"/>
      <c r="M7" s="57"/>
      <c r="N7" s="49"/>
      <c r="O7" s="63"/>
      <c r="P7" s="64"/>
    </row>
    <row r="8" spans="1:16" ht="21.75" customHeight="1">
      <c r="A8" s="3">
        <v>4</v>
      </c>
      <c r="B8" s="58" t="s">
        <v>29</v>
      </c>
      <c r="C8" s="61" t="s">
        <v>66</v>
      </c>
      <c r="D8" s="53" t="s">
        <v>51</v>
      </c>
      <c r="E8" s="49">
        <f t="shared" si="0"/>
        <v>4246631.98</v>
      </c>
      <c r="F8" s="54">
        <v>2700035.65</v>
      </c>
      <c r="G8" s="54">
        <v>902.72</v>
      </c>
      <c r="H8" s="49">
        <v>1546596.33</v>
      </c>
      <c r="I8" s="55"/>
      <c r="J8" s="49"/>
      <c r="K8" s="56"/>
      <c r="L8" s="56"/>
      <c r="M8" s="57"/>
      <c r="N8" s="49"/>
      <c r="O8" s="63"/>
      <c r="P8" s="64"/>
    </row>
    <row r="9" spans="1:16" ht="21.75" customHeight="1">
      <c r="A9" s="3">
        <v>5</v>
      </c>
      <c r="B9" s="58" t="s">
        <v>29</v>
      </c>
      <c r="C9" s="61" t="s">
        <v>67</v>
      </c>
      <c r="D9" s="53" t="s">
        <v>68</v>
      </c>
      <c r="E9" s="49">
        <f t="shared" si="0"/>
        <v>2454180.76</v>
      </c>
      <c r="F9" s="54">
        <v>1011230.98</v>
      </c>
      <c r="G9" s="54">
        <v>902.72</v>
      </c>
      <c r="H9" s="49">
        <v>1442949.78</v>
      </c>
      <c r="I9" s="55"/>
      <c r="J9" s="49"/>
      <c r="K9" s="56"/>
      <c r="L9" s="56"/>
      <c r="M9" s="57"/>
      <c r="N9" s="49"/>
      <c r="O9" s="63"/>
      <c r="P9" s="64"/>
    </row>
    <row r="10" spans="1:16" ht="21.75" customHeight="1">
      <c r="A10" s="3">
        <v>6</v>
      </c>
      <c r="B10" s="58" t="s">
        <v>29</v>
      </c>
      <c r="C10" s="59" t="s">
        <v>69</v>
      </c>
      <c r="D10" s="53" t="s">
        <v>65</v>
      </c>
      <c r="E10" s="49">
        <f t="shared" si="0"/>
        <v>2758910.37</v>
      </c>
      <c r="F10" s="54">
        <v>2758910.37</v>
      </c>
      <c r="G10" s="54"/>
      <c r="H10" s="49"/>
      <c r="I10" s="55"/>
      <c r="J10" s="49"/>
      <c r="K10" s="56"/>
      <c r="L10" s="56"/>
      <c r="M10" s="57"/>
      <c r="N10" s="49"/>
      <c r="O10" s="63"/>
      <c r="P10" s="64"/>
    </row>
    <row r="11" spans="1:16" ht="21.75" customHeight="1">
      <c r="A11" s="3">
        <v>7</v>
      </c>
      <c r="B11" s="58" t="s">
        <v>29</v>
      </c>
      <c r="C11" s="59" t="s">
        <v>70</v>
      </c>
      <c r="D11" s="53" t="s">
        <v>51</v>
      </c>
      <c r="E11" s="49">
        <f t="shared" si="0"/>
        <v>3082706.01</v>
      </c>
      <c r="F11" s="54">
        <v>2029822.28</v>
      </c>
      <c r="G11" s="54">
        <v>801.39</v>
      </c>
      <c r="H11" s="49">
        <v>1052883.73</v>
      </c>
      <c r="I11" s="55"/>
      <c r="J11" s="49"/>
      <c r="K11" s="56"/>
      <c r="L11" s="56"/>
      <c r="M11" s="57"/>
      <c r="N11" s="49"/>
      <c r="O11" s="63"/>
      <c r="P11" s="64"/>
    </row>
    <row r="12" spans="1:16" ht="21.75" customHeight="1">
      <c r="A12" s="3">
        <v>8</v>
      </c>
      <c r="B12" s="58" t="s">
        <v>29</v>
      </c>
      <c r="C12" s="59" t="s">
        <v>71</v>
      </c>
      <c r="D12" s="53" t="s">
        <v>72</v>
      </c>
      <c r="E12" s="49">
        <f t="shared" si="0"/>
        <v>2395171.38</v>
      </c>
      <c r="F12" s="54">
        <v>1042129.32</v>
      </c>
      <c r="G12" s="54">
        <v>801.39</v>
      </c>
      <c r="H12" s="49">
        <v>1353042.06</v>
      </c>
      <c r="I12" s="55"/>
      <c r="J12" s="49"/>
      <c r="K12" s="56"/>
      <c r="L12" s="56"/>
      <c r="M12" s="57"/>
      <c r="N12" s="49"/>
      <c r="O12" s="63"/>
      <c r="P12" s="64"/>
    </row>
    <row r="13" spans="1:16" ht="21.75" customHeight="1">
      <c r="A13" s="3">
        <v>9</v>
      </c>
      <c r="B13" s="58" t="s">
        <v>29</v>
      </c>
      <c r="C13" s="59" t="s">
        <v>73</v>
      </c>
      <c r="D13" s="53" t="s">
        <v>51</v>
      </c>
      <c r="E13" s="49">
        <f t="shared" si="0"/>
        <v>3372305.16</v>
      </c>
      <c r="F13" s="54">
        <v>2323674.09</v>
      </c>
      <c r="G13" s="54">
        <v>801.39</v>
      </c>
      <c r="H13" s="49">
        <v>1048631.07</v>
      </c>
      <c r="I13" s="55"/>
      <c r="J13" s="49"/>
      <c r="K13" s="56"/>
      <c r="L13" s="56"/>
      <c r="M13" s="57"/>
      <c r="N13" s="49"/>
      <c r="O13" s="63"/>
      <c r="P13" s="64"/>
    </row>
    <row r="14" spans="1:16" ht="21.75" customHeight="1">
      <c r="A14" s="3">
        <v>10</v>
      </c>
      <c r="B14" s="58" t="s">
        <v>29</v>
      </c>
      <c r="C14" s="59" t="s">
        <v>74</v>
      </c>
      <c r="D14" s="53" t="s">
        <v>76</v>
      </c>
      <c r="E14" s="49">
        <f>F14+H14+J14+N14+L14</f>
        <v>4982838.87</v>
      </c>
      <c r="F14" s="54">
        <v>1377306.97</v>
      </c>
      <c r="G14" s="54"/>
      <c r="H14" s="49"/>
      <c r="I14" s="55"/>
      <c r="J14" s="49"/>
      <c r="K14" s="56">
        <v>163.2</v>
      </c>
      <c r="L14" s="49">
        <v>630974.05</v>
      </c>
      <c r="M14" s="56">
        <v>1054.8</v>
      </c>
      <c r="N14" s="49">
        <v>2974557.85</v>
      </c>
      <c r="O14" s="63"/>
      <c r="P14" s="64"/>
    </row>
    <row r="15" spans="1:16" ht="21.75" customHeight="1">
      <c r="A15" s="3">
        <v>11</v>
      </c>
      <c r="B15" s="58" t="s">
        <v>29</v>
      </c>
      <c r="C15" s="59" t="s">
        <v>75</v>
      </c>
      <c r="D15" s="67" t="s">
        <v>77</v>
      </c>
      <c r="E15" s="49">
        <f>F15+H15+J15+N15+L15</f>
        <v>4039400.6999999997</v>
      </c>
      <c r="F15" s="54">
        <v>0</v>
      </c>
      <c r="G15" s="54">
        <v>603.6</v>
      </c>
      <c r="H15" s="49">
        <v>672727</v>
      </c>
      <c r="I15" s="55">
        <v>2</v>
      </c>
      <c r="J15" s="49">
        <v>3366673.6999999997</v>
      </c>
      <c r="K15" s="56"/>
      <c r="L15" s="56"/>
      <c r="M15" s="57"/>
      <c r="N15" s="49"/>
      <c r="O15" s="63"/>
      <c r="P15" s="64"/>
    </row>
    <row r="16" spans="1:16" ht="21.75" customHeight="1">
      <c r="A16" s="3">
        <v>12</v>
      </c>
      <c r="B16" s="58" t="s">
        <v>29</v>
      </c>
      <c r="C16" s="59" t="s">
        <v>79</v>
      </c>
      <c r="D16" s="67" t="s">
        <v>80</v>
      </c>
      <c r="E16" s="49">
        <f>F16+H16+J16+N16+L16</f>
        <v>1402474.74</v>
      </c>
      <c r="F16" s="54">
        <v>650055.4299999999</v>
      </c>
      <c r="G16" s="54">
        <v>583.3</v>
      </c>
      <c r="H16" s="49">
        <v>752419.31</v>
      </c>
      <c r="I16" s="55"/>
      <c r="J16" s="49"/>
      <c r="K16" s="56"/>
      <c r="L16" s="56"/>
      <c r="M16" s="57"/>
      <c r="N16" s="49"/>
      <c r="O16" s="63"/>
      <c r="P16" s="64"/>
    </row>
    <row r="17" spans="1:16" s="72" customFormat="1" ht="19.5" customHeight="1">
      <c r="A17" s="68"/>
      <c r="B17" s="68"/>
      <c r="C17" s="68"/>
      <c r="D17" s="69" t="s">
        <v>78</v>
      </c>
      <c r="E17" s="70">
        <f>SUM(E5:E16)</f>
        <v>39862356.84</v>
      </c>
      <c r="F17" s="70">
        <f>SUM(F5:F16)</f>
        <v>19857250.759999998</v>
      </c>
      <c r="G17" s="70"/>
      <c r="H17" s="70">
        <f>SUM(H5:H16)</f>
        <v>7869249.280000001</v>
      </c>
      <c r="I17" s="70"/>
      <c r="J17" s="70">
        <f>SUM(J5:J15)</f>
        <v>3366673.6999999997</v>
      </c>
      <c r="K17" s="70"/>
      <c r="L17" s="70">
        <f>SUM(L5:L15)</f>
        <v>630974.05</v>
      </c>
      <c r="M17" s="70"/>
      <c r="N17" s="70">
        <f>SUM(N5:N15)</f>
        <v>8138209.049999999</v>
      </c>
      <c r="O17" s="71"/>
      <c r="P17" s="71"/>
    </row>
    <row r="18" ht="14.25">
      <c r="F18" s="46"/>
    </row>
    <row r="19" spans="6:8" ht="14.25">
      <c r="F19" s="46"/>
      <c r="H19" s="63"/>
    </row>
    <row r="20" spans="5:8" ht="14.25">
      <c r="E20" s="46"/>
      <c r="H20" s="62"/>
    </row>
    <row r="21" spans="6:8" ht="14.25">
      <c r="F21" s="46"/>
      <c r="H21" s="80"/>
    </row>
    <row r="22" ht="14.25">
      <c r="F22" s="46"/>
    </row>
  </sheetData>
  <sheetProtection/>
  <mergeCells count="5">
    <mergeCell ref="B3:N3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J1">
      <selection activeCell="N1" sqref="N1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9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5.8515625" style="6" customWidth="1"/>
    <col min="15" max="15" width="15.00390625" style="6" customWidth="1"/>
    <col min="16" max="16" width="16.57421875" style="6" customWidth="1"/>
    <col min="17" max="17" width="15.57421875" style="6" customWidth="1"/>
    <col min="18" max="18" width="14.7109375" style="6" customWidth="1"/>
    <col min="19" max="19" width="11.00390625" style="7" customWidth="1"/>
    <col min="20" max="20" width="7.140625" style="6" customWidth="1"/>
    <col min="21" max="21" width="7.8515625" style="14" customWidth="1"/>
    <col min="22" max="22" width="15.00390625" style="20" bestFit="1" customWidth="1"/>
    <col min="23" max="23" width="13.57421875" style="20" bestFit="1" customWidth="1"/>
    <col min="24" max="24" width="10.7109375" style="7" customWidth="1"/>
    <col min="25" max="25" width="10.00390625" style="75" bestFit="1" customWidth="1"/>
    <col min="26" max="26" width="10.00390625" style="7" bestFit="1" customWidth="1"/>
    <col min="27" max="16384" width="9.140625" style="7" customWidth="1"/>
  </cols>
  <sheetData>
    <row r="1" spans="14:21" ht="59.25" customHeight="1">
      <c r="N1" s="30"/>
      <c r="O1" s="30"/>
      <c r="P1" s="30"/>
      <c r="Q1" s="90" t="s">
        <v>81</v>
      </c>
      <c r="R1" s="91"/>
      <c r="S1" s="91"/>
      <c r="T1" s="92"/>
      <c r="U1" s="92"/>
    </row>
    <row r="2" spans="14:21" ht="14.25">
      <c r="N2" s="90" t="s">
        <v>82</v>
      </c>
      <c r="O2" s="91"/>
      <c r="P2" s="91"/>
      <c r="Q2" s="91"/>
      <c r="R2" s="91"/>
      <c r="S2" s="91"/>
      <c r="T2" s="92"/>
      <c r="U2" s="92"/>
    </row>
    <row r="3" spans="18:21" ht="39.75" customHeight="1">
      <c r="R3" s="47"/>
      <c r="S3" s="22"/>
      <c r="T3" s="22"/>
      <c r="U3" s="22"/>
    </row>
    <row r="4" spans="13:21" ht="18" customHeight="1">
      <c r="M4" s="31"/>
      <c r="N4" s="30"/>
      <c r="O4" s="30"/>
      <c r="P4" s="30"/>
      <c r="Q4" s="90" t="s">
        <v>83</v>
      </c>
      <c r="R4" s="91"/>
      <c r="S4" s="91"/>
      <c r="T4" s="92"/>
      <c r="U4" s="92"/>
    </row>
    <row r="5" spans="13:21" ht="15" customHeight="1">
      <c r="M5" s="93" t="s">
        <v>84</v>
      </c>
      <c r="N5" s="91"/>
      <c r="O5" s="91"/>
      <c r="P5" s="91"/>
      <c r="Q5" s="91"/>
      <c r="R5" s="91"/>
      <c r="S5" s="91"/>
      <c r="T5" s="92"/>
      <c r="U5" s="92"/>
    </row>
    <row r="6" spans="1:34" s="2" customFormat="1" ht="20.25" customHeight="1">
      <c r="A6" s="83" t="s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21"/>
      <c r="W6" s="21"/>
      <c r="X6" s="1"/>
      <c r="Y6" s="76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24" customHeight="1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21"/>
      <c r="W7" s="21"/>
      <c r="X7" s="1"/>
      <c r="Y7" s="76"/>
      <c r="Z7" s="1"/>
      <c r="AA7" s="1"/>
      <c r="AB7" s="1"/>
      <c r="AC7" s="1"/>
      <c r="AD7" s="1"/>
      <c r="AE7" s="1"/>
      <c r="AF7" s="1"/>
      <c r="AG7" s="1"/>
      <c r="AH7" s="1"/>
    </row>
    <row r="8" spans="1:25" s="9" customFormat="1" ht="25.5" customHeight="1">
      <c r="A8" s="85" t="s">
        <v>0</v>
      </c>
      <c r="B8" s="85" t="s">
        <v>37</v>
      </c>
      <c r="C8" s="85" t="s">
        <v>2</v>
      </c>
      <c r="D8" s="85" t="s">
        <v>3</v>
      </c>
      <c r="E8" s="85"/>
      <c r="F8" s="82" t="s">
        <v>4</v>
      </c>
      <c r="G8" s="82" t="s">
        <v>5</v>
      </c>
      <c r="H8" s="82" t="s">
        <v>6</v>
      </c>
      <c r="I8" s="84" t="s">
        <v>7</v>
      </c>
      <c r="J8" s="87" t="s">
        <v>8</v>
      </c>
      <c r="K8" s="87"/>
      <c r="L8" s="82" t="s">
        <v>9</v>
      </c>
      <c r="M8" s="82" t="s">
        <v>10</v>
      </c>
      <c r="N8" s="87" t="s">
        <v>11</v>
      </c>
      <c r="O8" s="87"/>
      <c r="P8" s="87"/>
      <c r="Q8" s="87"/>
      <c r="R8" s="87"/>
      <c r="S8" s="82" t="s">
        <v>38</v>
      </c>
      <c r="T8" s="84" t="s">
        <v>12</v>
      </c>
      <c r="U8" s="88" t="s">
        <v>13</v>
      </c>
      <c r="V8" s="29"/>
      <c r="W8" s="29"/>
      <c r="Y8" s="77"/>
    </row>
    <row r="9" spans="1:25" s="9" customFormat="1" ht="9.75">
      <c r="A9" s="85"/>
      <c r="B9" s="85"/>
      <c r="C9" s="85"/>
      <c r="D9" s="82" t="s">
        <v>14</v>
      </c>
      <c r="E9" s="82" t="s">
        <v>15</v>
      </c>
      <c r="F9" s="82"/>
      <c r="G9" s="82"/>
      <c r="H9" s="82"/>
      <c r="I9" s="84"/>
      <c r="J9" s="84" t="s">
        <v>16</v>
      </c>
      <c r="K9" s="84" t="s">
        <v>17</v>
      </c>
      <c r="L9" s="82"/>
      <c r="M9" s="82"/>
      <c r="N9" s="84" t="s">
        <v>18</v>
      </c>
      <c r="O9" s="87" t="s">
        <v>19</v>
      </c>
      <c r="P9" s="87"/>
      <c r="Q9" s="87"/>
      <c r="R9" s="87"/>
      <c r="S9" s="82"/>
      <c r="T9" s="84"/>
      <c r="U9" s="88"/>
      <c r="V9" s="29"/>
      <c r="W9" s="29"/>
      <c r="Y9" s="77"/>
    </row>
    <row r="10" spans="1:25" s="9" customFormat="1" ht="129.75" customHeight="1">
      <c r="A10" s="85"/>
      <c r="B10" s="85"/>
      <c r="C10" s="85"/>
      <c r="D10" s="82"/>
      <c r="E10" s="82"/>
      <c r="F10" s="82"/>
      <c r="G10" s="82"/>
      <c r="H10" s="82"/>
      <c r="I10" s="84"/>
      <c r="J10" s="84"/>
      <c r="K10" s="84"/>
      <c r="L10" s="82"/>
      <c r="M10" s="82"/>
      <c r="N10" s="84"/>
      <c r="O10" s="4" t="s">
        <v>20</v>
      </c>
      <c r="P10" s="4" t="s">
        <v>21</v>
      </c>
      <c r="Q10" s="4" t="s">
        <v>22</v>
      </c>
      <c r="R10" s="4" t="s">
        <v>23</v>
      </c>
      <c r="S10" s="82"/>
      <c r="T10" s="84"/>
      <c r="U10" s="88"/>
      <c r="V10" s="29"/>
      <c r="W10" s="29"/>
      <c r="Y10" s="77"/>
    </row>
    <row r="11" spans="1:25" s="9" customFormat="1" ht="15" customHeight="1">
      <c r="A11" s="85"/>
      <c r="B11" s="85"/>
      <c r="C11" s="85"/>
      <c r="D11" s="82"/>
      <c r="E11" s="82"/>
      <c r="F11" s="82"/>
      <c r="G11" s="82"/>
      <c r="H11" s="82"/>
      <c r="I11" s="5" t="s">
        <v>24</v>
      </c>
      <c r="J11" s="5" t="s">
        <v>24</v>
      </c>
      <c r="K11" s="5" t="s">
        <v>24</v>
      </c>
      <c r="L11" s="3" t="s">
        <v>25</v>
      </c>
      <c r="M11" s="82"/>
      <c r="N11" s="5" t="s">
        <v>26</v>
      </c>
      <c r="O11" s="5" t="s">
        <v>26</v>
      </c>
      <c r="P11" s="5"/>
      <c r="Q11" s="5" t="s">
        <v>26</v>
      </c>
      <c r="R11" s="5" t="s">
        <v>26</v>
      </c>
      <c r="S11" s="3" t="s">
        <v>27</v>
      </c>
      <c r="T11" s="5" t="s">
        <v>27</v>
      </c>
      <c r="U11" s="88"/>
      <c r="V11" s="29"/>
      <c r="W11" s="29"/>
      <c r="Y11" s="77"/>
    </row>
    <row r="12" spans="1:26" s="9" customFormat="1" ht="22.5" customHeight="1">
      <c r="A12" s="3">
        <v>1</v>
      </c>
      <c r="B12" s="58" t="s">
        <v>29</v>
      </c>
      <c r="C12" s="65" t="s">
        <v>52</v>
      </c>
      <c r="D12" s="3">
        <v>1964</v>
      </c>
      <c r="E12" s="50"/>
      <c r="F12" s="3" t="s">
        <v>30</v>
      </c>
      <c r="G12" s="3">
        <v>5</v>
      </c>
      <c r="H12" s="3"/>
      <c r="I12" s="15">
        <v>4501.2</v>
      </c>
      <c r="J12" s="15">
        <f>I12</f>
        <v>4501.2</v>
      </c>
      <c r="K12" s="15">
        <f>J12-997.4</f>
        <v>3503.7999999999997</v>
      </c>
      <c r="L12" s="3">
        <v>152</v>
      </c>
      <c r="M12" s="3"/>
      <c r="N12" s="49">
        <v>4924297.279999999</v>
      </c>
      <c r="O12" s="15">
        <v>2339041</v>
      </c>
      <c r="P12" s="15">
        <v>1169520</v>
      </c>
      <c r="Q12" s="15">
        <v>1169521</v>
      </c>
      <c r="R12" s="5">
        <f aca="true" t="shared" si="0" ref="R12:R23">N12-O12-P12-Q12</f>
        <v>246215.27999999933</v>
      </c>
      <c r="S12" s="15">
        <f>N12/J12</f>
        <v>1093.9965520305695</v>
      </c>
      <c r="T12" s="5">
        <v>12091</v>
      </c>
      <c r="U12" s="12">
        <v>41274</v>
      </c>
      <c r="V12" s="73"/>
      <c r="W12" s="73"/>
      <c r="X12" s="34"/>
      <c r="Y12" s="75">
        <f>R12/N12</f>
        <v>0.05000008447905878</v>
      </c>
      <c r="Z12" s="34"/>
    </row>
    <row r="13" spans="1:26" s="9" customFormat="1" ht="22.5" customHeight="1">
      <c r="A13" s="3">
        <v>2</v>
      </c>
      <c r="B13" s="58" t="s">
        <v>29</v>
      </c>
      <c r="C13" s="65" t="s">
        <v>53</v>
      </c>
      <c r="D13" s="3">
        <v>1964</v>
      </c>
      <c r="E13" s="50"/>
      <c r="F13" s="3" t="s">
        <v>30</v>
      </c>
      <c r="G13" s="3">
        <v>5</v>
      </c>
      <c r="H13" s="3"/>
      <c r="I13" s="15">
        <v>3279.6</v>
      </c>
      <c r="J13" s="15">
        <f aca="true" t="shared" si="1" ref="J13:J20">I13</f>
        <v>3279.6</v>
      </c>
      <c r="K13" s="15">
        <f>J13-1265.7</f>
        <v>2013.8999999999999</v>
      </c>
      <c r="L13" s="3">
        <v>148</v>
      </c>
      <c r="M13" s="3"/>
      <c r="N13" s="49">
        <v>3979556.87</v>
      </c>
      <c r="O13" s="15">
        <v>1890289</v>
      </c>
      <c r="P13" s="15">
        <v>945144</v>
      </c>
      <c r="Q13" s="15">
        <v>945145</v>
      </c>
      <c r="R13" s="5">
        <f t="shared" si="0"/>
        <v>198978.8700000001</v>
      </c>
      <c r="S13" s="15">
        <f aca="true" t="shared" si="2" ref="S13:S23">N13/J13</f>
        <v>1213.4275125015247</v>
      </c>
      <c r="T13" s="5">
        <v>12091</v>
      </c>
      <c r="U13" s="12">
        <v>41274</v>
      </c>
      <c r="V13" s="73"/>
      <c r="W13" s="73"/>
      <c r="X13" s="34"/>
      <c r="Y13" s="75">
        <f aca="true" t="shared" si="3" ref="Y13:Y23">R13/N13</f>
        <v>0.05000025794329209</v>
      </c>
      <c r="Z13" s="34"/>
    </row>
    <row r="14" spans="1:26" s="9" customFormat="1" ht="22.5" customHeight="1">
      <c r="A14" s="3">
        <v>3</v>
      </c>
      <c r="B14" s="58" t="s">
        <v>29</v>
      </c>
      <c r="C14" s="8" t="s">
        <v>54</v>
      </c>
      <c r="D14" s="51">
        <v>1964</v>
      </c>
      <c r="E14" s="3"/>
      <c r="F14" s="3" t="s">
        <v>31</v>
      </c>
      <c r="G14" s="3">
        <v>5</v>
      </c>
      <c r="H14" s="3"/>
      <c r="I14" s="52">
        <v>4556.1</v>
      </c>
      <c r="J14" s="15">
        <f t="shared" si="1"/>
        <v>4556.1</v>
      </c>
      <c r="K14" s="15">
        <f>J14-1467.4</f>
        <v>3088.7000000000003</v>
      </c>
      <c r="L14" s="3">
        <v>136</v>
      </c>
      <c r="M14" s="3"/>
      <c r="N14" s="49">
        <v>2223882.72</v>
      </c>
      <c r="O14" s="15">
        <v>1056344</v>
      </c>
      <c r="P14" s="15">
        <v>528172</v>
      </c>
      <c r="Q14" s="15">
        <v>528172</v>
      </c>
      <c r="R14" s="5">
        <f t="shared" si="0"/>
        <v>111194.7200000002</v>
      </c>
      <c r="S14" s="15">
        <f t="shared" si="2"/>
        <v>488.1110423388424</v>
      </c>
      <c r="T14" s="5">
        <v>12091</v>
      </c>
      <c r="U14" s="12">
        <v>41274</v>
      </c>
      <c r="V14" s="73"/>
      <c r="W14" s="73"/>
      <c r="X14" s="34"/>
      <c r="Y14" s="75">
        <f t="shared" si="3"/>
        <v>0.05000026260377624</v>
      </c>
      <c r="Z14" s="34"/>
    </row>
    <row r="15" spans="1:26" s="9" customFormat="1" ht="22.5" customHeight="1">
      <c r="A15" s="3">
        <v>4</v>
      </c>
      <c r="B15" s="58" t="s">
        <v>29</v>
      </c>
      <c r="C15" s="48" t="s">
        <v>55</v>
      </c>
      <c r="D15" s="3">
        <v>1970</v>
      </c>
      <c r="E15" s="50"/>
      <c r="F15" s="3" t="s">
        <v>31</v>
      </c>
      <c r="G15" s="3">
        <v>5</v>
      </c>
      <c r="H15" s="3"/>
      <c r="I15" s="15">
        <v>4928.6</v>
      </c>
      <c r="J15" s="15">
        <f t="shared" si="1"/>
        <v>4928.6</v>
      </c>
      <c r="K15" s="15">
        <f>J15-1410.5</f>
        <v>3518.1000000000004</v>
      </c>
      <c r="L15" s="3">
        <v>210</v>
      </c>
      <c r="M15" s="3"/>
      <c r="N15" s="49">
        <v>4246631.98</v>
      </c>
      <c r="O15" s="15">
        <v>2017150</v>
      </c>
      <c r="P15" s="15">
        <v>1008575</v>
      </c>
      <c r="Q15" s="15">
        <v>1008575</v>
      </c>
      <c r="R15" s="5">
        <f t="shared" si="0"/>
        <v>212331.98000000045</v>
      </c>
      <c r="S15" s="15">
        <f t="shared" si="2"/>
        <v>861.6304792435986</v>
      </c>
      <c r="T15" s="5">
        <v>12091</v>
      </c>
      <c r="U15" s="12">
        <v>41274</v>
      </c>
      <c r="V15" s="73"/>
      <c r="W15" s="73"/>
      <c r="X15" s="34"/>
      <c r="Y15" s="75">
        <f t="shared" si="3"/>
        <v>0.05000008971815835</v>
      </c>
      <c r="Z15" s="34"/>
    </row>
    <row r="16" spans="1:26" s="9" customFormat="1" ht="22.5" customHeight="1">
      <c r="A16" s="3">
        <v>5</v>
      </c>
      <c r="B16" s="58" t="s">
        <v>29</v>
      </c>
      <c r="C16" s="48" t="s">
        <v>56</v>
      </c>
      <c r="D16" s="3">
        <v>1970</v>
      </c>
      <c r="E16" s="50"/>
      <c r="F16" s="3" t="s">
        <v>31</v>
      </c>
      <c r="G16" s="3">
        <v>5</v>
      </c>
      <c r="H16" s="3"/>
      <c r="I16" s="15">
        <v>5360.1</v>
      </c>
      <c r="J16" s="15">
        <f t="shared" si="1"/>
        <v>5360.1</v>
      </c>
      <c r="K16" s="15">
        <f>J16-1612.9</f>
        <v>3747.2000000000003</v>
      </c>
      <c r="L16" s="3">
        <v>194</v>
      </c>
      <c r="M16" s="3"/>
      <c r="N16" s="49">
        <v>2454180.76</v>
      </c>
      <c r="O16" s="15">
        <v>1165736</v>
      </c>
      <c r="P16" s="15">
        <v>582868</v>
      </c>
      <c r="Q16" s="15">
        <v>582868</v>
      </c>
      <c r="R16" s="5">
        <f t="shared" si="0"/>
        <v>122708.75999999978</v>
      </c>
      <c r="S16" s="15">
        <f t="shared" si="2"/>
        <v>457.8610025932351</v>
      </c>
      <c r="T16" s="5">
        <v>12091</v>
      </c>
      <c r="U16" s="12">
        <v>41274</v>
      </c>
      <c r="V16" s="73"/>
      <c r="W16" s="73"/>
      <c r="X16" s="34"/>
      <c r="Y16" s="75">
        <f t="shared" si="3"/>
        <v>0.049999886723910175</v>
      </c>
      <c r="Z16" s="34"/>
    </row>
    <row r="17" spans="1:26" s="9" customFormat="1" ht="22.5" customHeight="1">
      <c r="A17" s="3">
        <v>6</v>
      </c>
      <c r="B17" s="58" t="s">
        <v>29</v>
      </c>
      <c r="C17" s="65" t="s">
        <v>57</v>
      </c>
      <c r="D17" s="3">
        <v>1964</v>
      </c>
      <c r="E17" s="50"/>
      <c r="F17" s="3" t="s">
        <v>31</v>
      </c>
      <c r="G17" s="3">
        <v>5</v>
      </c>
      <c r="H17" s="3"/>
      <c r="I17" s="15">
        <v>4344.3</v>
      </c>
      <c r="J17" s="15">
        <f t="shared" si="1"/>
        <v>4344.3</v>
      </c>
      <c r="K17" s="15">
        <f>J17-810.5</f>
        <v>3533.8</v>
      </c>
      <c r="L17" s="3">
        <v>149</v>
      </c>
      <c r="M17" s="3"/>
      <c r="N17" s="49">
        <v>2758910.37</v>
      </c>
      <c r="O17" s="15">
        <v>1310483</v>
      </c>
      <c r="P17" s="15">
        <v>655241</v>
      </c>
      <c r="Q17" s="15">
        <v>655242</v>
      </c>
      <c r="R17" s="5">
        <f t="shared" si="0"/>
        <v>137944.3700000001</v>
      </c>
      <c r="S17" s="15">
        <f t="shared" si="2"/>
        <v>635.064422346523</v>
      </c>
      <c r="T17" s="5">
        <v>12091</v>
      </c>
      <c r="U17" s="12">
        <v>41274</v>
      </c>
      <c r="V17" s="73"/>
      <c r="W17" s="73"/>
      <c r="X17" s="34"/>
      <c r="Y17" s="75">
        <f t="shared" si="3"/>
        <v>0.049999583712464025</v>
      </c>
      <c r="Z17" s="34"/>
    </row>
    <row r="18" spans="1:26" s="9" customFormat="1" ht="22.5" customHeight="1">
      <c r="A18" s="3">
        <v>7</v>
      </c>
      <c r="B18" s="58" t="s">
        <v>29</v>
      </c>
      <c r="C18" s="65" t="s">
        <v>58</v>
      </c>
      <c r="D18" s="3">
        <v>1972</v>
      </c>
      <c r="E18" s="50"/>
      <c r="F18" s="3" t="s">
        <v>31</v>
      </c>
      <c r="G18" s="3">
        <v>5</v>
      </c>
      <c r="H18" s="3"/>
      <c r="I18" s="15">
        <v>4801.3</v>
      </c>
      <c r="J18" s="15">
        <f t="shared" si="1"/>
        <v>4801.3</v>
      </c>
      <c r="K18" s="15">
        <f>J18-1354.1</f>
        <v>3447.2000000000003</v>
      </c>
      <c r="L18" s="3">
        <v>152</v>
      </c>
      <c r="M18" s="3"/>
      <c r="N18" s="49">
        <v>3082706.01</v>
      </c>
      <c r="O18" s="15">
        <v>1464285</v>
      </c>
      <c r="P18" s="15">
        <v>732142</v>
      </c>
      <c r="Q18" s="15">
        <v>732143</v>
      </c>
      <c r="R18" s="5">
        <f t="shared" si="0"/>
        <v>154136.00999999978</v>
      </c>
      <c r="S18" s="15">
        <f t="shared" si="2"/>
        <v>642.056528440214</v>
      </c>
      <c r="T18" s="5">
        <v>12091</v>
      </c>
      <c r="U18" s="12">
        <v>41274</v>
      </c>
      <c r="V18" s="73"/>
      <c r="W18" s="73"/>
      <c r="X18" s="34"/>
      <c r="Y18" s="75">
        <f t="shared" si="3"/>
        <v>0.05000023015493449</v>
      </c>
      <c r="Z18" s="34"/>
    </row>
    <row r="19" spans="1:26" s="9" customFormat="1" ht="22.5" customHeight="1">
      <c r="A19" s="3">
        <v>8</v>
      </c>
      <c r="B19" s="58" t="s">
        <v>29</v>
      </c>
      <c r="C19" s="65" t="s">
        <v>59</v>
      </c>
      <c r="D19" s="3">
        <v>1966</v>
      </c>
      <c r="E19" s="50"/>
      <c r="F19" s="3" t="s">
        <v>31</v>
      </c>
      <c r="G19" s="3">
        <v>5</v>
      </c>
      <c r="H19" s="3"/>
      <c r="I19" s="15">
        <v>3711.5</v>
      </c>
      <c r="J19" s="15">
        <f t="shared" si="1"/>
        <v>3711.5</v>
      </c>
      <c r="K19" s="15">
        <f>J19-908.6</f>
        <v>2802.9</v>
      </c>
      <c r="L19" s="3">
        <v>123</v>
      </c>
      <c r="M19" s="3"/>
      <c r="N19" s="49">
        <v>2395171.38</v>
      </c>
      <c r="O19" s="15">
        <v>1137707</v>
      </c>
      <c r="P19" s="15">
        <v>568854</v>
      </c>
      <c r="Q19" s="15">
        <v>568853</v>
      </c>
      <c r="R19" s="5">
        <f t="shared" si="0"/>
        <v>119757.37999999989</v>
      </c>
      <c r="S19" s="15">
        <f t="shared" si="2"/>
        <v>645.3378364542638</v>
      </c>
      <c r="T19" s="5">
        <v>12091</v>
      </c>
      <c r="U19" s="12">
        <v>41274</v>
      </c>
      <c r="V19" s="73"/>
      <c r="W19" s="73"/>
      <c r="X19" s="34"/>
      <c r="Y19" s="75">
        <f t="shared" si="3"/>
        <v>0.0499995035845827</v>
      </c>
      <c r="Z19" s="34"/>
    </row>
    <row r="20" spans="1:26" s="9" customFormat="1" ht="22.5" customHeight="1">
      <c r="A20" s="3">
        <v>9</v>
      </c>
      <c r="B20" s="58" t="s">
        <v>29</v>
      </c>
      <c r="C20" s="65" t="s">
        <v>60</v>
      </c>
      <c r="D20" s="3">
        <v>1972</v>
      </c>
      <c r="E20" s="50"/>
      <c r="F20" s="3" t="s">
        <v>31</v>
      </c>
      <c r="G20" s="3">
        <v>5</v>
      </c>
      <c r="H20" s="3"/>
      <c r="I20" s="15">
        <v>4507</v>
      </c>
      <c r="J20" s="15">
        <f t="shared" si="1"/>
        <v>4507</v>
      </c>
      <c r="K20" s="15">
        <f>J20-503.7</f>
        <v>4003.3</v>
      </c>
      <c r="L20" s="3">
        <v>125</v>
      </c>
      <c r="M20" s="3"/>
      <c r="N20" s="49">
        <v>3372305.16</v>
      </c>
      <c r="O20" s="15">
        <v>1601845</v>
      </c>
      <c r="P20" s="15">
        <v>800923</v>
      </c>
      <c r="Q20" s="15">
        <v>800922</v>
      </c>
      <c r="R20" s="5">
        <f t="shared" si="0"/>
        <v>168615.16000000015</v>
      </c>
      <c r="S20" s="15">
        <f t="shared" si="2"/>
        <v>748.2372220989572</v>
      </c>
      <c r="T20" s="5">
        <v>12091</v>
      </c>
      <c r="U20" s="12">
        <v>41274</v>
      </c>
      <c r="V20" s="73"/>
      <c r="W20" s="73"/>
      <c r="X20" s="34"/>
      <c r="Y20" s="75">
        <f t="shared" si="3"/>
        <v>0.04999997093975924</v>
      </c>
      <c r="Z20" s="34"/>
    </row>
    <row r="21" spans="1:26" s="9" customFormat="1" ht="22.5" customHeight="1">
      <c r="A21" s="3">
        <v>10</v>
      </c>
      <c r="B21" s="58" t="s">
        <v>29</v>
      </c>
      <c r="C21" s="59" t="s">
        <v>74</v>
      </c>
      <c r="D21" s="3">
        <v>1962</v>
      </c>
      <c r="E21" s="50"/>
      <c r="F21" s="3" t="s">
        <v>30</v>
      </c>
      <c r="G21" s="3">
        <v>5</v>
      </c>
      <c r="H21" s="3"/>
      <c r="I21" s="15">
        <v>2857.9</v>
      </c>
      <c r="J21" s="15">
        <v>2607.8</v>
      </c>
      <c r="K21" s="15">
        <f>J21-706.9</f>
        <v>1900.9</v>
      </c>
      <c r="L21" s="3">
        <v>143</v>
      </c>
      <c r="M21" s="3"/>
      <c r="N21" s="49">
        <v>4982838.87</v>
      </c>
      <c r="O21" s="15">
        <v>2366848</v>
      </c>
      <c r="P21" s="15">
        <v>1183424</v>
      </c>
      <c r="Q21" s="15">
        <v>1183424</v>
      </c>
      <c r="R21" s="5">
        <f t="shared" si="0"/>
        <v>249142.8700000001</v>
      </c>
      <c r="S21" s="15">
        <f t="shared" si="2"/>
        <v>1910.744255694455</v>
      </c>
      <c r="T21" s="5">
        <v>12091</v>
      </c>
      <c r="U21" s="12">
        <v>41274</v>
      </c>
      <c r="V21" s="73"/>
      <c r="W21" s="73"/>
      <c r="X21" s="34"/>
      <c r="Y21" s="75">
        <f t="shared" si="3"/>
        <v>0.05000018593818188</v>
      </c>
      <c r="Z21" s="34"/>
    </row>
    <row r="22" spans="1:26" s="9" customFormat="1" ht="22.5" customHeight="1">
      <c r="A22" s="3">
        <v>11</v>
      </c>
      <c r="B22" s="58" t="s">
        <v>29</v>
      </c>
      <c r="C22" s="59" t="s">
        <v>75</v>
      </c>
      <c r="D22" s="3">
        <v>1986</v>
      </c>
      <c r="E22" s="50"/>
      <c r="F22" s="3" t="s">
        <v>31</v>
      </c>
      <c r="G22" s="3">
        <v>12</v>
      </c>
      <c r="H22" s="3"/>
      <c r="I22" s="15">
        <v>4438.2</v>
      </c>
      <c r="J22" s="15">
        <v>3855.2</v>
      </c>
      <c r="K22" s="15">
        <f>J22-877.3</f>
        <v>2977.8999999999996</v>
      </c>
      <c r="L22" s="3">
        <v>208</v>
      </c>
      <c r="M22" s="3"/>
      <c r="N22" s="49">
        <v>4039400.6999999997</v>
      </c>
      <c r="O22" s="15">
        <v>1918715</v>
      </c>
      <c r="P22" s="15">
        <v>959358</v>
      </c>
      <c r="Q22" s="15">
        <v>959357</v>
      </c>
      <c r="R22" s="5">
        <f t="shared" si="0"/>
        <v>201970.69999999972</v>
      </c>
      <c r="S22" s="15">
        <f t="shared" si="2"/>
        <v>1047.7798039012243</v>
      </c>
      <c r="T22" s="5">
        <v>12091</v>
      </c>
      <c r="U22" s="12">
        <v>41274</v>
      </c>
      <c r="V22" s="73"/>
      <c r="W22" s="73"/>
      <c r="X22" s="34"/>
      <c r="Y22" s="75">
        <f t="shared" si="3"/>
        <v>0.05000016462838157</v>
      </c>
      <c r="Z22" s="34"/>
    </row>
    <row r="23" spans="1:26" s="9" customFormat="1" ht="22.5" customHeight="1">
      <c r="A23" s="3">
        <v>12</v>
      </c>
      <c r="B23" s="58" t="s">
        <v>29</v>
      </c>
      <c r="C23" s="59" t="s">
        <v>79</v>
      </c>
      <c r="D23" s="3">
        <v>1993</v>
      </c>
      <c r="E23" s="50"/>
      <c r="F23" s="3" t="s">
        <v>30</v>
      </c>
      <c r="G23" s="3">
        <v>10</v>
      </c>
      <c r="H23" s="3"/>
      <c r="I23" s="15">
        <v>4099.6</v>
      </c>
      <c r="J23" s="15">
        <v>2437.3</v>
      </c>
      <c r="K23" s="15">
        <v>1755.2000000000003</v>
      </c>
      <c r="L23" s="3">
        <v>198</v>
      </c>
      <c r="M23" s="3"/>
      <c r="N23" s="49">
        <v>1402474.74</v>
      </c>
      <c r="O23" s="15">
        <v>666176</v>
      </c>
      <c r="P23" s="15">
        <v>333088</v>
      </c>
      <c r="Q23" s="15">
        <v>333087</v>
      </c>
      <c r="R23" s="5">
        <f t="shared" si="0"/>
        <v>70123.73999999999</v>
      </c>
      <c r="S23" s="15">
        <f t="shared" si="2"/>
        <v>575.4214663767283</v>
      </c>
      <c r="T23" s="5">
        <v>12091</v>
      </c>
      <c r="U23" s="12">
        <v>41274</v>
      </c>
      <c r="V23" s="73"/>
      <c r="W23" s="73"/>
      <c r="X23" s="34"/>
      <c r="Y23" s="75">
        <f t="shared" si="3"/>
        <v>0.050000002139075954</v>
      </c>
      <c r="Z23" s="34"/>
    </row>
    <row r="24" spans="1:25" s="36" customFormat="1" ht="14.25" customHeight="1">
      <c r="A24" s="10"/>
      <c r="B24" s="10"/>
      <c r="C24" s="89" t="s">
        <v>28</v>
      </c>
      <c r="D24" s="89"/>
      <c r="E24" s="89"/>
      <c r="F24" s="10">
        <v>12</v>
      </c>
      <c r="G24" s="10"/>
      <c r="H24" s="10"/>
      <c r="I24" s="16">
        <f>SUM(I12:I23)</f>
        <v>51385.399999999994</v>
      </c>
      <c r="J24" s="16">
        <f>SUM(J12:J22)</f>
        <v>46452.7</v>
      </c>
      <c r="K24" s="16">
        <f>SUM(K12:K22)</f>
        <v>34537.700000000004</v>
      </c>
      <c r="L24" s="17">
        <f>SUM(L12:L23)</f>
        <v>1938</v>
      </c>
      <c r="M24" s="10"/>
      <c r="N24" s="45">
        <f aca="true" t="shared" si="4" ref="N24:S24">SUM(N12:N23)</f>
        <v>39862356.84</v>
      </c>
      <c r="O24" s="45">
        <f t="shared" si="4"/>
        <v>18934619</v>
      </c>
      <c r="P24" s="45">
        <f t="shared" si="4"/>
        <v>9467309</v>
      </c>
      <c r="Q24" s="45">
        <f t="shared" si="4"/>
        <v>9467309</v>
      </c>
      <c r="R24" s="45">
        <f t="shared" si="4"/>
        <v>1993119.8399999996</v>
      </c>
      <c r="S24" s="45">
        <f t="shared" si="4"/>
        <v>10319.668124020138</v>
      </c>
      <c r="T24" s="11"/>
      <c r="U24" s="13"/>
      <c r="V24" s="29"/>
      <c r="W24" s="35"/>
      <c r="Y24" s="78"/>
    </row>
    <row r="25" spans="1:32" s="40" customFormat="1" ht="48">
      <c r="A25" s="8"/>
      <c r="B25" s="37" t="s">
        <v>32</v>
      </c>
      <c r="C25" s="28"/>
      <c r="D25" s="23"/>
      <c r="E25" s="23"/>
      <c r="F25" s="23"/>
      <c r="G25" s="24"/>
      <c r="H25" s="24"/>
      <c r="I25" s="25"/>
      <c r="J25" s="23"/>
      <c r="K25" s="8"/>
      <c r="L25" s="8"/>
      <c r="M25" s="8"/>
      <c r="N25" s="74">
        <v>39862356.84</v>
      </c>
      <c r="O25" s="74">
        <v>18934619</v>
      </c>
      <c r="P25" s="74">
        <v>9467309</v>
      </c>
      <c r="Q25" s="74">
        <v>9467309</v>
      </c>
      <c r="R25" s="74">
        <v>1993119.84</v>
      </c>
      <c r="S25" s="74"/>
      <c r="T25" s="38"/>
      <c r="U25" s="27"/>
      <c r="V25" s="29"/>
      <c r="W25" s="32"/>
      <c r="X25" s="39"/>
      <c r="Y25" s="79"/>
      <c r="Z25" s="39"/>
      <c r="AA25" s="39"/>
      <c r="AB25" s="39"/>
      <c r="AC25" s="39"/>
      <c r="AD25" s="39"/>
      <c r="AE25" s="39"/>
      <c r="AF25" s="39"/>
    </row>
    <row r="26" spans="1:32" s="40" customFormat="1" ht="18.75">
      <c r="A26" s="8"/>
      <c r="B26" s="37" t="s">
        <v>33</v>
      </c>
      <c r="C26" s="28"/>
      <c r="D26" s="23"/>
      <c r="E26" s="23"/>
      <c r="F26" s="23"/>
      <c r="G26" s="24"/>
      <c r="H26" s="24"/>
      <c r="I26" s="25"/>
      <c r="J26" s="23"/>
      <c r="K26" s="8"/>
      <c r="L26" s="8"/>
      <c r="M26" s="8"/>
      <c r="N26" s="74">
        <f>N24-N25</f>
        <v>0</v>
      </c>
      <c r="O26" s="74">
        <f>O24-O25</f>
        <v>0</v>
      </c>
      <c r="P26" s="74">
        <f>P24-P25</f>
        <v>0</v>
      </c>
      <c r="Q26" s="74">
        <f>Q24-Q25</f>
        <v>0</v>
      </c>
      <c r="R26" s="74">
        <f>R24-R25</f>
        <v>0</v>
      </c>
      <c r="S26" s="25"/>
      <c r="T26" s="26"/>
      <c r="U26" s="27"/>
      <c r="V26" s="32"/>
      <c r="W26" s="32"/>
      <c r="X26" s="39"/>
      <c r="Y26" s="79"/>
      <c r="Z26" s="39"/>
      <c r="AA26" s="39"/>
      <c r="AB26" s="39"/>
      <c r="AC26" s="39"/>
      <c r="AD26" s="39"/>
      <c r="AE26" s="39"/>
      <c r="AF26" s="39"/>
    </row>
    <row r="27" spans="1:32" s="40" customFormat="1" ht="18.75">
      <c r="A27" s="8"/>
      <c r="B27" s="37" t="s">
        <v>34</v>
      </c>
      <c r="C27" s="28"/>
      <c r="D27" s="23"/>
      <c r="E27" s="23"/>
      <c r="F27" s="23"/>
      <c r="G27" s="24"/>
      <c r="H27" s="24"/>
      <c r="I27" s="25"/>
      <c r="J27" s="23"/>
      <c r="K27" s="8"/>
      <c r="L27" s="8"/>
      <c r="M27" s="8"/>
      <c r="N27" s="66"/>
      <c r="O27" s="66"/>
      <c r="P27" s="66"/>
      <c r="Q27" s="66"/>
      <c r="R27" s="66"/>
      <c r="S27" s="25"/>
      <c r="T27" s="26"/>
      <c r="U27" s="27"/>
      <c r="V27" s="32"/>
      <c r="W27" s="32"/>
      <c r="X27" s="39"/>
      <c r="Y27" s="79"/>
      <c r="Z27" s="39"/>
      <c r="AA27" s="39"/>
      <c r="AB27" s="39"/>
      <c r="AC27" s="39"/>
      <c r="AD27" s="39"/>
      <c r="AE27" s="39"/>
      <c r="AF27" s="39"/>
    </row>
    <row r="28" spans="1:32" s="40" customFormat="1" ht="18.75">
      <c r="A28" s="8"/>
      <c r="B28" s="37" t="s">
        <v>35</v>
      </c>
      <c r="C28" s="28"/>
      <c r="D28" s="23"/>
      <c r="E28" s="23"/>
      <c r="F28" s="23"/>
      <c r="G28" s="24"/>
      <c r="H28" s="24"/>
      <c r="I28" s="25"/>
      <c r="J28" s="23"/>
      <c r="K28" s="8"/>
      <c r="L28" s="8"/>
      <c r="M28" s="8"/>
      <c r="N28" s="25"/>
      <c r="O28" s="25"/>
      <c r="P28" s="25"/>
      <c r="Q28" s="25"/>
      <c r="R28" s="25"/>
      <c r="S28" s="25"/>
      <c r="T28" s="26"/>
      <c r="U28" s="27"/>
      <c r="V28" s="32"/>
      <c r="W28" s="32"/>
      <c r="X28" s="39"/>
      <c r="Y28" s="79"/>
      <c r="Z28" s="39"/>
      <c r="AA28" s="39"/>
      <c r="AB28" s="39"/>
      <c r="AC28" s="39"/>
      <c r="AD28" s="39"/>
      <c r="AE28" s="39"/>
      <c r="AF28" s="39"/>
    </row>
    <row r="29" spans="1:32" s="40" customFormat="1" ht="9.75">
      <c r="A29" s="8"/>
      <c r="B29" s="37" t="s">
        <v>36</v>
      </c>
      <c r="C29" s="28"/>
      <c r="D29" s="23"/>
      <c r="E29" s="23"/>
      <c r="F29" s="23"/>
      <c r="G29" s="24"/>
      <c r="H29" s="24"/>
      <c r="I29" s="25"/>
      <c r="J29" s="23"/>
      <c r="K29" s="8"/>
      <c r="L29" s="8"/>
      <c r="M29" s="8"/>
      <c r="N29" s="25"/>
      <c r="O29" s="25"/>
      <c r="P29" s="25"/>
      <c r="Q29" s="25"/>
      <c r="R29" s="25"/>
      <c r="S29" s="25"/>
      <c r="T29" s="26"/>
      <c r="U29" s="27"/>
      <c r="V29" s="32"/>
      <c r="W29" s="32"/>
      <c r="X29" s="39"/>
      <c r="Y29" s="79"/>
      <c r="Z29" s="39"/>
      <c r="AA29" s="39"/>
      <c r="AB29" s="39"/>
      <c r="AC29" s="39"/>
      <c r="AD29" s="39"/>
      <c r="AE29" s="39"/>
      <c r="AF29" s="39"/>
    </row>
    <row r="30" ht="9.75">
      <c r="C30" s="7" t="s">
        <v>49</v>
      </c>
    </row>
    <row r="31" spans="14:19" ht="9.75">
      <c r="N31" s="18"/>
      <c r="O31" s="18"/>
      <c r="P31" s="18"/>
      <c r="Q31" s="18"/>
      <c r="R31" s="18"/>
      <c r="S31" s="19"/>
    </row>
  </sheetData>
  <sheetProtection/>
  <mergeCells count="28">
    <mergeCell ref="N2:U2"/>
    <mergeCell ref="M5:U5"/>
    <mergeCell ref="Q4:U4"/>
    <mergeCell ref="Q1:U1"/>
    <mergeCell ref="B8:B11"/>
    <mergeCell ref="C24:E24"/>
    <mergeCell ref="T8:T10"/>
    <mergeCell ref="S8:S10"/>
    <mergeCell ref="O9:R9"/>
    <mergeCell ref="M8:M11"/>
    <mergeCell ref="N8:R8"/>
    <mergeCell ref="U8:U11"/>
    <mergeCell ref="D9:D11"/>
    <mergeCell ref="E9:E11"/>
    <mergeCell ref="J9:J10"/>
    <mergeCell ref="K9:K10"/>
    <mergeCell ref="L8:L10"/>
    <mergeCell ref="G8:G11"/>
    <mergeCell ref="A6:U6"/>
    <mergeCell ref="N9:N10"/>
    <mergeCell ref="A8:A11"/>
    <mergeCell ref="C8:C11"/>
    <mergeCell ref="F8:F11"/>
    <mergeCell ref="A7:U7"/>
    <mergeCell ref="D8:E8"/>
    <mergeCell ref="H8:H11"/>
    <mergeCell ref="I8:I10"/>
    <mergeCell ref="J8:K8"/>
  </mergeCells>
  <conditionalFormatting sqref="W12:W23">
    <cfRule type="cellIs" priority="8" dxfId="0" operator="greaterThanOrEqual" stopIfTrue="1">
      <formula>0.1308</formula>
    </cfRule>
  </conditionalFormatting>
  <conditionalFormatting sqref="V12:V25">
    <cfRule type="cellIs" priority="7" dxfId="0" operator="greaterThanOrEqual" stopIfTrue="1">
      <formula>0.05</formula>
    </cfRule>
  </conditionalFormatting>
  <conditionalFormatting sqref="W12:W23">
    <cfRule type="cellIs" priority="6" dxfId="0" operator="greaterThanOrEqual" stopIfTrue="1">
      <formula>0.1308</formula>
    </cfRule>
  </conditionalFormatting>
  <conditionalFormatting sqref="V12:V23">
    <cfRule type="cellIs" priority="5" dxfId="0" operator="greaterThanOrEqual" stopIfTrue="1">
      <formula>0.05</formula>
    </cfRule>
  </conditionalFormatting>
  <conditionalFormatting sqref="W20">
    <cfRule type="cellIs" priority="4" dxfId="0" operator="greaterThanOrEqual" stopIfTrue="1">
      <formula>0.05</formula>
    </cfRule>
  </conditionalFormatting>
  <conditionalFormatting sqref="W20">
    <cfRule type="cellIs" priority="3" dxfId="0" operator="greaterThanOrEqual" stopIfTrue="1">
      <formula>0.05</formula>
    </cfRule>
  </conditionalFormatting>
  <conditionalFormatting sqref="Y12:Y23">
    <cfRule type="cellIs" priority="2" dxfId="0" operator="greaterThanOrEqual" stopIfTrue="1">
      <formula>0.05</formula>
    </cfRule>
  </conditionalFormatting>
  <conditionalFormatting sqref="Y12:Y23">
    <cfRule type="cellIs" priority="1" dxfId="0" operator="greaterThanOrEqual" stopIfTrue="1">
      <formula>0.05</formula>
    </cfRule>
  </conditionalFormatting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2013-02-13T09:23:35Z</cp:lastPrinted>
  <dcterms:created xsi:type="dcterms:W3CDTF">2008-03-06T07:48:51Z</dcterms:created>
  <dcterms:modified xsi:type="dcterms:W3CDTF">2013-02-14T07:47:27Z</dcterms:modified>
  <cp:category/>
  <cp:version/>
  <cp:contentType/>
  <cp:contentStatus/>
</cp:coreProperties>
</file>