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1"/>
  </bookViews>
  <sheets>
    <sheet name="виды работ" sheetId="1" r:id="rId1"/>
    <sheet name="перечень МКД" sheetId="2" r:id="rId2"/>
  </sheets>
  <definedNames/>
  <calcPr fullCalcOnLoad="1"/>
</workbook>
</file>

<file path=xl/sharedStrings.xml><?xml version="1.0" encoding="utf-8"?>
<sst xmlns="http://schemas.openxmlformats.org/spreadsheetml/2006/main" count="125" uniqueCount="63">
  <si>
    <t>№ п/п</t>
  </si>
  <si>
    <t xml:space="preserve">Перечень многоквартирных домов, </t>
  </si>
  <si>
    <t>Адрес многоквартирного дома</t>
  </si>
  <si>
    <t>Год</t>
  </si>
  <si>
    <t>Материал стен</t>
  </si>
  <si>
    <t>Количество этажей</t>
  </si>
  <si>
    <t>Количество подъездов</t>
  </si>
  <si>
    <t>Общая площадь многоквартирного дома, всего, кв. м</t>
  </si>
  <si>
    <t>Площадь помещений многоквартирного дома:</t>
  </si>
  <si>
    <t>Количество жителей, зарегистрированных в многоквартирном доме на дату утверждения Программы, чел.</t>
  </si>
  <si>
    <t>Вид ремонта (комплексный, частичный)</t>
  </si>
  <si>
    <t>Стоимость капитального ремонта, руб.</t>
  </si>
  <si>
    <t>Предельная стоимость капитального ремонта 1 кв. м общей площади помещений многоквартирного дома, руб./кв. м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</si>
  <si>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</si>
  <si>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</si>
  <si>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</si>
  <si>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всего, кв. М</t>
  </si>
  <si>
    <t xml:space="preserve">в том числе жилых помещений, находящихся в собственности граждан, кв. м </t>
  </si>
  <si>
    <t>всего:</t>
  </si>
  <si>
    <t>в том числе:</t>
  </si>
  <si>
    <t xml:space="preserve">за счет средств Фонда содействия реформированию жилищно-коммунального хозяйства </t>
  </si>
  <si>
    <t>за счет средств бюджета Московской области</t>
  </si>
  <si>
    <t>за счет средств  бюджета муниципального образования</t>
  </si>
  <si>
    <t>за счет средств ТСЖ, других кооперативов либо собственников помещений в многоквартирном доме</t>
  </si>
  <si>
    <t>кв.м</t>
  </si>
  <si>
    <t>чел.</t>
  </si>
  <si>
    <t>руб.</t>
  </si>
  <si>
    <t>руб./кв.м</t>
  </si>
  <si>
    <t>Итого по муниципальному образованию:</t>
  </si>
  <si>
    <t>Городской округ Реутов</t>
  </si>
  <si>
    <t>панель</t>
  </si>
  <si>
    <t>кирпич</t>
  </si>
  <si>
    <t>Муниципальное образование</t>
  </si>
  <si>
    <t>Удельная стоимость капитального ремонта  1 кв. м общей площади многоквартирного дома, руб./кв. м</t>
  </si>
  <si>
    <t>к Решению Реутовского городского Совета депутатов от 17 марта 2010 года №8/2010-НА</t>
  </si>
  <si>
    <t>Наименование муниципального образования Московской области</t>
  </si>
  <si>
    <t xml:space="preserve">Адрес многоквартирного дома </t>
  </si>
  <si>
    <t>Вид работ по капитальному ремонту</t>
  </si>
  <si>
    <t>Виды работ по капитальному ремонту многоквартирного дома</t>
  </si>
  <si>
    <t>комплексный ремонт</t>
  </si>
  <si>
    <t xml:space="preserve">ремонт внутридомовых инженерных систем, в том числе с установкой приборов учёта потребления ресурсов и узлов управления </t>
  </si>
  <si>
    <t>ремонт кровли</t>
  </si>
  <si>
    <t>ремонт или замена лифтового оборудования</t>
  </si>
  <si>
    <t>ремонт подвальных помещений</t>
  </si>
  <si>
    <t>утепление и ремонт фасадов</t>
  </si>
  <si>
    <t xml:space="preserve"> </t>
  </si>
  <si>
    <t>ИТОГО</t>
  </si>
  <si>
    <t>ул. Молодежная, д.5</t>
  </si>
  <si>
    <t>Юбилейный пр-т, д.2</t>
  </si>
  <si>
    <t>лифт</t>
  </si>
  <si>
    <t>Юбилейный пр-т, д.5</t>
  </si>
  <si>
    <t>Юбилейный пр-т, д.7</t>
  </si>
  <si>
    <t>Юбилейный пр-т, д.3</t>
  </si>
  <si>
    <t>ул. Котовского, д.3</t>
  </si>
  <si>
    <t>ул. Котовского, д.7</t>
  </si>
  <si>
    <t>Юбилейный пр-т, д.24/7</t>
  </si>
  <si>
    <t>Юбилейный пр-т, д.30/2</t>
  </si>
  <si>
    <t>ул. Дзержинского, д.5/2</t>
  </si>
  <si>
    <t>част</t>
  </si>
  <si>
    <t>подлежащих капитальному ремонту, для которых планируется предоставление финансовой поддержки в рамках адресной программы "Проведение капитального ремонта многоквартирных домов,  расположенных в городском округе Реутов, в 2013 году" (заявка № 6)</t>
  </si>
  <si>
    <t xml:space="preserve">Приложение </t>
  </si>
  <si>
    <t xml:space="preserve">к Решению Совета депутатов города Реутов от 3 апреля 2013 года № 364/65                  </t>
  </si>
  <si>
    <t>Приложение №6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</si>
</sst>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_(* #,##0.00_);_(* \(#,##0.00\);_(* &quot;-&quot;??_);_(@_)"/>
    <numFmt numFmtId="172" formatCode="#,##0&quot;р.&quot;"/>
    <numFmt numFmtId="173" formatCode="0.E+00"/>
    <numFmt numFmtId="174" formatCode="#,##0.000"/>
    <numFmt numFmtId="175" formatCode="0.000000000"/>
    <numFmt numFmtId="176" formatCode="0.000000000000"/>
    <numFmt numFmtId="177" formatCode="#,##0.00_р_."/>
    <numFmt numFmtId="178" formatCode="mm/yyyy"/>
    <numFmt numFmtId="179" formatCode="#,##0.00_ ;\-#,##0.00\ "/>
    <numFmt numFmtId="180" formatCode="_-* #,##0.000_р_._-;\-* #,##0.000_р_._-;_-* &quot;-&quot;??_р_._-;_-@_-"/>
    <numFmt numFmtId="181" formatCode="_-* #,##0.00_р_._-;\-* #,##0.00_р_._-;_-* \-??_р_._-;_-@_-"/>
    <numFmt numFmtId="182" formatCode="_-* #,##0_р_._-;\-* #,##0_р_._-;_-* \-??_р_._-;_-@_-"/>
    <numFmt numFmtId="183" formatCode="0.0000"/>
    <numFmt numFmtId="184" formatCode="0.000000"/>
    <numFmt numFmtId="185" formatCode="[$-FC19]d\ mmmm\ yyyy\ &quot;г.&quot;"/>
    <numFmt numFmtId="186" formatCode="dd/mm/yy;@"/>
    <numFmt numFmtId="187" formatCode="mmm/yyyy"/>
    <numFmt numFmtId="188" formatCode="#,##0.0000"/>
    <numFmt numFmtId="189" formatCode="0.0000000000"/>
    <numFmt numFmtId="190" formatCode="0.00000"/>
    <numFmt numFmtId="191" formatCode="0.00000000"/>
    <numFmt numFmtId="192" formatCode="#,##0_ ;\-#,##0\ "/>
    <numFmt numFmtId="193" formatCode="#,##0.00000000"/>
  </numFmts>
  <fonts count="29"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8"/>
      <name val="Calibri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textRotation="90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86" fontId="3" fillId="0" borderId="10" xfId="0" applyNumberFormat="1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186" fontId="3" fillId="0" borderId="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24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191" fontId="3" fillId="0" borderId="0" xfId="0" applyNumberFormat="1" applyFont="1" applyFill="1" applyBorder="1" applyAlignment="1">
      <alignment wrapText="1"/>
    </xf>
    <xf numFmtId="191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191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center" vertical="center" textRotation="90" wrapText="1"/>
    </xf>
    <xf numFmtId="4" fontId="3" fillId="0" borderId="0" xfId="0" applyNumberFormat="1" applyFont="1" applyFill="1" applyBorder="1" applyAlignment="1">
      <alignment horizontal="center" vertical="center" wrapText="1"/>
    </xf>
    <xf numFmtId="19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center" vertical="center" textRotation="90"/>
    </xf>
    <xf numFmtId="0" fontId="25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left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/>
    </xf>
    <xf numFmtId="4" fontId="3" fillId="0" borderId="10" xfId="57" applyNumberFormat="1" applyFont="1" applyFill="1" applyBorder="1" applyAlignment="1">
      <alignment horizontal="center" vertical="center"/>
      <protection/>
    </xf>
    <xf numFmtId="17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4" fontId="26" fillId="0" borderId="10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93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0" fontId="0" fillId="0" borderId="12" xfId="0" applyFill="1" applyBorder="1" applyAlignment="1">
      <alignment horizontal="center" vertical="center"/>
    </xf>
    <xf numFmtId="174" fontId="4" fillId="0" borderId="11" xfId="0" applyNumberFormat="1" applyFont="1" applyFill="1" applyBorder="1" applyAlignment="1">
      <alignment horizontal="center" vertical="center" wrapText="1"/>
    </xf>
    <xf numFmtId="174" fontId="4" fillId="0" borderId="13" xfId="0" applyNumberFormat="1" applyFont="1" applyFill="1" applyBorder="1" applyAlignment="1">
      <alignment horizontal="center" vertical="center" wrapText="1"/>
    </xf>
    <xf numFmtId="174" fontId="4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textRotation="90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2" fontId="3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186" fontId="3" fillId="0" borderId="10" xfId="0" applyNumberFormat="1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top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4" xfId="55"/>
    <cellStyle name="Обычный 2" xfId="56"/>
    <cellStyle name="Обычный 2 3_Полный список!!!" xfId="57"/>
    <cellStyle name="Обычный 2 55" xfId="58"/>
    <cellStyle name="Обычный 21" xfId="59"/>
    <cellStyle name="Обычный 22" xfId="60"/>
    <cellStyle name="Обычный 26" xfId="61"/>
    <cellStyle name="Обычный 27" xfId="62"/>
    <cellStyle name="Обычный 28" xfId="63"/>
    <cellStyle name="Обычный 29" xfId="64"/>
    <cellStyle name="Обычный 3 2_Полный список!!!" xfId="65"/>
    <cellStyle name="Обычный 32" xfId="66"/>
    <cellStyle name="Обычный 33" xfId="67"/>
    <cellStyle name="Обычный 43" xfId="68"/>
    <cellStyle name="Обычный 46" xfId="69"/>
    <cellStyle name="Обычный 47" xfId="70"/>
    <cellStyle name="Обычный 53" xfId="71"/>
    <cellStyle name="Обычный 54" xfId="72"/>
    <cellStyle name="Обычный 55" xfId="73"/>
    <cellStyle name="Обычный 56" xfId="74"/>
    <cellStyle name="Обычный 6" xfId="75"/>
    <cellStyle name="Обычный 7" xfId="76"/>
    <cellStyle name="Обычный 9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9"/>
  <sheetViews>
    <sheetView zoomScalePageLayoutView="0" workbookViewId="0" topLeftCell="A4">
      <selection activeCell="D20" sqref="D20"/>
    </sheetView>
  </sheetViews>
  <sheetFormatPr defaultColWidth="9.140625" defaultRowHeight="15"/>
  <cols>
    <col min="1" max="1" width="5.00390625" style="32" customWidth="1"/>
    <col min="2" max="2" width="15.140625" style="32" customWidth="1"/>
    <col min="3" max="3" width="29.00390625" style="32" customWidth="1"/>
    <col min="4" max="4" width="17.28125" style="32" customWidth="1"/>
    <col min="5" max="5" width="14.57421875" style="32" customWidth="1"/>
    <col min="6" max="6" width="10.28125" style="32" customWidth="1"/>
    <col min="7" max="7" width="5.57421875" style="32" customWidth="1"/>
    <col min="8" max="8" width="7.28125" style="32" customWidth="1"/>
    <col min="9" max="9" width="8.7109375" style="32" customWidth="1"/>
    <col min="10" max="10" width="12.8515625" style="32" customWidth="1"/>
    <col min="11" max="11" width="7.421875" style="32" customWidth="1"/>
    <col min="12" max="12" width="6.57421875" style="32" customWidth="1"/>
    <col min="13" max="13" width="8.7109375" style="32" customWidth="1"/>
    <col min="14" max="14" width="11.28125" style="32" customWidth="1"/>
    <col min="15" max="15" width="16.140625" style="51" customWidth="1"/>
    <col min="16" max="16" width="9.140625" style="51" customWidth="1"/>
    <col min="17" max="16384" width="9.140625" style="32" customWidth="1"/>
  </cols>
  <sheetData>
    <row r="3" spans="2:14" ht="17.25" customHeight="1">
      <c r="B3" s="59" t="s">
        <v>38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138" customHeight="1">
      <c r="A4" s="31" t="s">
        <v>0</v>
      </c>
      <c r="B4" s="29" t="s">
        <v>35</v>
      </c>
      <c r="C4" s="29" t="s">
        <v>36</v>
      </c>
      <c r="D4" s="30" t="s">
        <v>37</v>
      </c>
      <c r="E4" s="25" t="s">
        <v>39</v>
      </c>
      <c r="F4" s="25" t="s">
        <v>40</v>
      </c>
      <c r="G4" s="63" t="s">
        <v>41</v>
      </c>
      <c r="H4" s="63"/>
      <c r="I4" s="63" t="s">
        <v>42</v>
      </c>
      <c r="J4" s="63"/>
      <c r="K4" s="63" t="s">
        <v>43</v>
      </c>
      <c r="L4" s="63"/>
      <c r="M4" s="63" t="s">
        <v>44</v>
      </c>
      <c r="N4" s="63"/>
    </row>
    <row r="5" spans="1:16" ht="21.75" customHeight="1">
      <c r="A5" s="3">
        <v>1</v>
      </c>
      <c r="B5" s="47" t="s">
        <v>29</v>
      </c>
      <c r="C5" s="48" t="s">
        <v>47</v>
      </c>
      <c r="D5" s="42" t="s">
        <v>49</v>
      </c>
      <c r="E5" s="37">
        <f aca="true" t="shared" si="0" ref="E5:E14">F5+H5+J5+N5+L5</f>
        <v>1800000</v>
      </c>
      <c r="F5" s="43"/>
      <c r="G5" s="43"/>
      <c r="H5" s="37"/>
      <c r="I5" s="44">
        <v>1</v>
      </c>
      <c r="J5" s="43">
        <v>1800000</v>
      </c>
      <c r="K5" s="45"/>
      <c r="L5" s="45"/>
      <c r="M5" s="45"/>
      <c r="N5" s="43"/>
      <c r="O5" s="52"/>
      <c r="P5" s="53"/>
    </row>
    <row r="6" spans="1:16" ht="21.75" customHeight="1">
      <c r="A6" s="3">
        <v>2</v>
      </c>
      <c r="B6" s="47" t="s">
        <v>29</v>
      </c>
      <c r="C6" s="48" t="s">
        <v>48</v>
      </c>
      <c r="D6" s="42" t="s">
        <v>49</v>
      </c>
      <c r="E6" s="37">
        <f t="shared" si="0"/>
        <v>5150000</v>
      </c>
      <c r="F6" s="43"/>
      <c r="G6" s="43"/>
      <c r="H6" s="37"/>
      <c r="I6" s="44">
        <v>2</v>
      </c>
      <c r="J6" s="43">
        <f>2500000+2650000</f>
        <v>5150000</v>
      </c>
      <c r="K6" s="45"/>
      <c r="L6" s="45"/>
      <c r="M6" s="45"/>
      <c r="N6" s="43"/>
      <c r="O6" s="52"/>
      <c r="P6" s="53"/>
    </row>
    <row r="7" spans="1:16" ht="21.75" customHeight="1">
      <c r="A7" s="3">
        <v>3</v>
      </c>
      <c r="B7" s="47" t="s">
        <v>29</v>
      </c>
      <c r="C7" s="48" t="s">
        <v>52</v>
      </c>
      <c r="D7" s="42" t="s">
        <v>49</v>
      </c>
      <c r="E7" s="37">
        <f t="shared" si="0"/>
        <v>4750000</v>
      </c>
      <c r="F7" s="43"/>
      <c r="G7" s="43"/>
      <c r="H7" s="37"/>
      <c r="I7" s="44">
        <v>2</v>
      </c>
      <c r="J7" s="43">
        <f>2300000+2450000</f>
        <v>4750000</v>
      </c>
      <c r="K7" s="45"/>
      <c r="L7" s="45"/>
      <c r="M7" s="45"/>
      <c r="N7" s="43"/>
      <c r="O7" s="52"/>
      <c r="P7" s="53"/>
    </row>
    <row r="8" spans="1:16" ht="21.75" customHeight="1">
      <c r="A8" s="3">
        <v>4</v>
      </c>
      <c r="B8" s="47" t="s">
        <v>29</v>
      </c>
      <c r="C8" s="49" t="s">
        <v>50</v>
      </c>
      <c r="D8" s="42" t="s">
        <v>49</v>
      </c>
      <c r="E8" s="37">
        <f t="shared" si="0"/>
        <v>4750000</v>
      </c>
      <c r="F8" s="43"/>
      <c r="G8" s="43"/>
      <c r="H8" s="37"/>
      <c r="I8" s="44">
        <v>2</v>
      </c>
      <c r="J8" s="37">
        <f>2300000+2450000</f>
        <v>4750000</v>
      </c>
      <c r="K8" s="45"/>
      <c r="L8" s="45"/>
      <c r="M8" s="46"/>
      <c r="N8" s="37"/>
      <c r="O8" s="52"/>
      <c r="P8" s="53"/>
    </row>
    <row r="9" spans="1:16" ht="21.75" customHeight="1">
      <c r="A9" s="3">
        <v>5</v>
      </c>
      <c r="B9" s="47" t="s">
        <v>29</v>
      </c>
      <c r="C9" s="49" t="s">
        <v>51</v>
      </c>
      <c r="D9" s="42" t="s">
        <v>49</v>
      </c>
      <c r="E9" s="37">
        <f t="shared" si="0"/>
        <v>4750000</v>
      </c>
      <c r="F9" s="43"/>
      <c r="G9" s="43"/>
      <c r="H9" s="37"/>
      <c r="I9" s="44">
        <v>2</v>
      </c>
      <c r="J9" s="37">
        <f>2300000+2450000</f>
        <v>4750000</v>
      </c>
      <c r="K9" s="45"/>
      <c r="L9" s="45"/>
      <c r="M9" s="46"/>
      <c r="N9" s="37"/>
      <c r="O9" s="52"/>
      <c r="P9" s="53"/>
    </row>
    <row r="10" spans="1:16" ht="21.75" customHeight="1">
      <c r="A10" s="3">
        <v>6</v>
      </c>
      <c r="B10" s="47" t="s">
        <v>29</v>
      </c>
      <c r="C10" s="50" t="s">
        <v>53</v>
      </c>
      <c r="D10" s="42" t="s">
        <v>49</v>
      </c>
      <c r="E10" s="37">
        <f t="shared" si="0"/>
        <v>1800000</v>
      </c>
      <c r="F10" s="43"/>
      <c r="G10" s="43"/>
      <c r="H10" s="37"/>
      <c r="I10" s="44">
        <v>1</v>
      </c>
      <c r="J10" s="37">
        <v>1800000</v>
      </c>
      <c r="K10" s="45"/>
      <c r="L10" s="45"/>
      <c r="M10" s="46"/>
      <c r="N10" s="37"/>
      <c r="O10" s="52"/>
      <c r="P10" s="53"/>
    </row>
    <row r="11" spans="1:16" ht="21.75" customHeight="1">
      <c r="A11" s="3">
        <v>7</v>
      </c>
      <c r="B11" s="47" t="s">
        <v>29</v>
      </c>
      <c r="C11" s="48" t="s">
        <v>54</v>
      </c>
      <c r="D11" s="42" t="s">
        <v>49</v>
      </c>
      <c r="E11" s="37">
        <f t="shared" si="0"/>
        <v>3600000</v>
      </c>
      <c r="F11" s="43"/>
      <c r="G11" s="43"/>
      <c r="H11" s="37"/>
      <c r="I11" s="44">
        <v>2</v>
      </c>
      <c r="J11" s="37">
        <f>1800000*2</f>
        <v>3600000</v>
      </c>
      <c r="K11" s="45"/>
      <c r="L11" s="45"/>
      <c r="M11" s="46"/>
      <c r="N11" s="37"/>
      <c r="O11" s="52"/>
      <c r="P11" s="53"/>
    </row>
    <row r="12" spans="1:16" ht="21.75" customHeight="1">
      <c r="A12" s="3">
        <v>8</v>
      </c>
      <c r="B12" s="47" t="s">
        <v>29</v>
      </c>
      <c r="C12" s="48" t="s">
        <v>55</v>
      </c>
      <c r="D12" s="42" t="s">
        <v>49</v>
      </c>
      <c r="E12" s="37">
        <f t="shared" si="0"/>
        <v>4750000</v>
      </c>
      <c r="F12" s="43"/>
      <c r="G12" s="43"/>
      <c r="H12" s="37"/>
      <c r="I12" s="44">
        <v>2</v>
      </c>
      <c r="J12" s="37">
        <f>2300000+2450000</f>
        <v>4750000</v>
      </c>
      <c r="K12" s="45"/>
      <c r="L12" s="45"/>
      <c r="M12" s="46"/>
      <c r="N12" s="37"/>
      <c r="O12" s="52"/>
      <c r="P12" s="53"/>
    </row>
    <row r="13" spans="1:16" ht="21.75" customHeight="1">
      <c r="A13" s="3">
        <v>9</v>
      </c>
      <c r="B13" s="47" t="s">
        <v>29</v>
      </c>
      <c r="C13" s="48" t="s">
        <v>56</v>
      </c>
      <c r="D13" s="42" t="s">
        <v>49</v>
      </c>
      <c r="E13" s="37">
        <f t="shared" si="0"/>
        <v>3600000</v>
      </c>
      <c r="F13" s="43"/>
      <c r="G13" s="43"/>
      <c r="H13" s="37"/>
      <c r="I13" s="44">
        <v>2</v>
      </c>
      <c r="J13" s="37">
        <f>1800000*2</f>
        <v>3600000</v>
      </c>
      <c r="K13" s="45"/>
      <c r="L13" s="45"/>
      <c r="M13" s="46"/>
      <c r="N13" s="37"/>
      <c r="O13" s="52"/>
      <c r="P13" s="53"/>
    </row>
    <row r="14" spans="1:16" ht="21.75" customHeight="1">
      <c r="A14" s="3">
        <v>10</v>
      </c>
      <c r="B14" s="47" t="s">
        <v>29</v>
      </c>
      <c r="C14" s="48" t="s">
        <v>57</v>
      </c>
      <c r="D14" s="42" t="s">
        <v>49</v>
      </c>
      <c r="E14" s="37">
        <f t="shared" si="0"/>
        <v>5150000</v>
      </c>
      <c r="F14" s="43"/>
      <c r="G14" s="43"/>
      <c r="H14" s="37"/>
      <c r="I14" s="44">
        <v>2</v>
      </c>
      <c r="J14" s="37">
        <f>2500000+2650000</f>
        <v>5150000</v>
      </c>
      <c r="K14" s="45"/>
      <c r="L14" s="45"/>
      <c r="M14" s="46"/>
      <c r="N14" s="37"/>
      <c r="O14" s="52"/>
      <c r="P14" s="53"/>
    </row>
    <row r="15" spans="1:16" s="56" customFormat="1" ht="19.5" customHeight="1">
      <c r="A15" s="3"/>
      <c r="B15" s="60" t="s">
        <v>46</v>
      </c>
      <c r="C15" s="61"/>
      <c r="D15" s="62"/>
      <c r="E15" s="54">
        <f>SUM(E5:E14)</f>
        <v>40100000</v>
      </c>
      <c r="F15" s="54">
        <f>SUM(F5:F14)</f>
        <v>0</v>
      </c>
      <c r="G15" s="54"/>
      <c r="H15" s="54">
        <f>SUM(H5:H14)</f>
        <v>0</v>
      </c>
      <c r="I15" s="54"/>
      <c r="J15" s="54">
        <f>SUM(J5:J14)</f>
        <v>40100000</v>
      </c>
      <c r="K15" s="54"/>
      <c r="L15" s="54">
        <f>SUM(L5:L14)</f>
        <v>0</v>
      </c>
      <c r="M15" s="54"/>
      <c r="N15" s="54">
        <f>SUM(N5:N14)</f>
        <v>0</v>
      </c>
      <c r="O15" s="55"/>
      <c r="P15" s="55"/>
    </row>
    <row r="16" ht="14.25">
      <c r="F16" s="34"/>
    </row>
    <row r="18" ht="14.25">
      <c r="F18" s="34"/>
    </row>
    <row r="19" ht="14.25">
      <c r="F19" s="34"/>
    </row>
  </sheetData>
  <sheetProtection/>
  <mergeCells count="6">
    <mergeCell ref="B3:N3"/>
    <mergeCell ref="B15:D15"/>
    <mergeCell ref="G4:H4"/>
    <mergeCell ref="I4:J4"/>
    <mergeCell ref="K4:L4"/>
    <mergeCell ref="M4:N4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4"/>
  <sheetViews>
    <sheetView tabSelected="1" zoomScalePageLayoutView="0" workbookViewId="0" topLeftCell="C10">
      <pane xSplit="1" topLeftCell="K3" activePane="topRight" state="frozen"/>
      <selection pane="topLeft" activeCell="C5" sqref="C5"/>
      <selection pane="topRight" activeCell="C22" sqref="C22:E22"/>
    </sheetView>
  </sheetViews>
  <sheetFormatPr defaultColWidth="9.140625" defaultRowHeight="15"/>
  <cols>
    <col min="1" max="1" width="3.28125" style="7" customWidth="1"/>
    <col min="2" max="2" width="14.8515625" style="7" customWidth="1"/>
    <col min="3" max="3" width="29.140625" style="7" customWidth="1"/>
    <col min="4" max="4" width="4.57421875" style="7" customWidth="1"/>
    <col min="5" max="5" width="4.7109375" style="7" customWidth="1"/>
    <col min="6" max="6" width="9.28125" style="8" customWidth="1"/>
    <col min="7" max="8" width="4.28125" style="7" customWidth="1"/>
    <col min="9" max="9" width="7.7109375" style="6" customWidth="1"/>
    <col min="10" max="10" width="8.8515625" style="6" customWidth="1"/>
    <col min="11" max="11" width="13.57421875" style="6" customWidth="1"/>
    <col min="12" max="12" width="6.421875" style="7" customWidth="1"/>
    <col min="13" max="13" width="5.00390625" style="7" customWidth="1"/>
    <col min="14" max="14" width="15.8515625" style="6" customWidth="1"/>
    <col min="15" max="15" width="15.00390625" style="6" customWidth="1"/>
    <col min="16" max="16" width="16.57421875" style="6" customWidth="1"/>
    <col min="17" max="17" width="15.57421875" style="6" customWidth="1"/>
    <col min="18" max="18" width="14.7109375" style="6" customWidth="1"/>
    <col min="19" max="19" width="11.00390625" style="7" customWidth="1"/>
    <col min="20" max="20" width="7.140625" style="6" customWidth="1"/>
    <col min="21" max="21" width="7.8515625" style="13" customWidth="1"/>
    <col min="22" max="22" width="15.00390625" style="19" bestFit="1" customWidth="1"/>
    <col min="23" max="23" width="13.57421875" style="19" bestFit="1" customWidth="1"/>
    <col min="24" max="24" width="10.7109375" style="7" customWidth="1"/>
    <col min="25" max="26" width="10.00390625" style="7" bestFit="1" customWidth="1"/>
    <col min="27" max="16384" width="9.140625" style="7" customWidth="1"/>
  </cols>
  <sheetData>
    <row r="1" spans="14:21" ht="59.25" customHeight="1">
      <c r="N1" s="23"/>
      <c r="O1" s="23"/>
      <c r="P1" s="23"/>
      <c r="Q1" s="67" t="s">
        <v>60</v>
      </c>
      <c r="R1" s="68"/>
      <c r="S1" s="68"/>
      <c r="T1" s="69"/>
      <c r="U1" s="69"/>
    </row>
    <row r="2" spans="14:21" ht="14.25">
      <c r="N2" s="67" t="s">
        <v>61</v>
      </c>
      <c r="O2" s="68"/>
      <c r="P2" s="68"/>
      <c r="Q2" s="68"/>
      <c r="R2" s="68"/>
      <c r="S2" s="68"/>
      <c r="T2" s="69"/>
      <c r="U2" s="69"/>
    </row>
    <row r="3" spans="18:21" ht="39.75" customHeight="1">
      <c r="R3" s="36"/>
      <c r="S3" s="21"/>
      <c r="T3" s="21"/>
      <c r="U3" s="21"/>
    </row>
    <row r="4" spans="13:21" ht="18" customHeight="1">
      <c r="M4" s="24"/>
      <c r="N4" s="23"/>
      <c r="O4" s="23"/>
      <c r="P4" s="23"/>
      <c r="Q4" s="67" t="s">
        <v>62</v>
      </c>
      <c r="R4" s="68"/>
      <c r="S4" s="68"/>
      <c r="T4" s="69"/>
      <c r="U4" s="69"/>
    </row>
    <row r="5" spans="13:21" ht="15" customHeight="1">
      <c r="M5" s="70" t="s">
        <v>34</v>
      </c>
      <c r="N5" s="68"/>
      <c r="O5" s="68"/>
      <c r="P5" s="68"/>
      <c r="Q5" s="68"/>
      <c r="R5" s="68"/>
      <c r="S5" s="68"/>
      <c r="T5" s="69"/>
      <c r="U5" s="69"/>
    </row>
    <row r="6" spans="1:34" s="2" customFormat="1" ht="20.25" customHeight="1">
      <c r="A6" s="71" t="s">
        <v>1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20"/>
      <c r="W6" s="20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s="2" customFormat="1" ht="24" customHeight="1">
      <c r="A7" s="74" t="s">
        <v>59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20"/>
      <c r="W7" s="20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23" s="8" customFormat="1" ht="25.5" customHeight="1">
      <c r="A8" s="72" t="s">
        <v>0</v>
      </c>
      <c r="B8" s="72" t="s">
        <v>32</v>
      </c>
      <c r="C8" s="72" t="s">
        <v>2</v>
      </c>
      <c r="D8" s="72" t="s">
        <v>3</v>
      </c>
      <c r="E8" s="72"/>
      <c r="F8" s="63" t="s">
        <v>4</v>
      </c>
      <c r="G8" s="63" t="s">
        <v>5</v>
      </c>
      <c r="H8" s="63" t="s">
        <v>6</v>
      </c>
      <c r="I8" s="65" t="s">
        <v>7</v>
      </c>
      <c r="J8" s="66" t="s">
        <v>8</v>
      </c>
      <c r="K8" s="66"/>
      <c r="L8" s="63" t="s">
        <v>9</v>
      </c>
      <c r="M8" s="63" t="s">
        <v>10</v>
      </c>
      <c r="N8" s="66" t="s">
        <v>11</v>
      </c>
      <c r="O8" s="66"/>
      <c r="P8" s="66"/>
      <c r="Q8" s="66"/>
      <c r="R8" s="66"/>
      <c r="S8" s="63" t="s">
        <v>33</v>
      </c>
      <c r="T8" s="65" t="s">
        <v>12</v>
      </c>
      <c r="U8" s="73" t="s">
        <v>13</v>
      </c>
      <c r="V8" s="22"/>
      <c r="W8" s="22"/>
    </row>
    <row r="9" spans="1:23" s="8" customFormat="1" ht="9.75">
      <c r="A9" s="72"/>
      <c r="B9" s="72"/>
      <c r="C9" s="72"/>
      <c r="D9" s="63" t="s">
        <v>14</v>
      </c>
      <c r="E9" s="63" t="s">
        <v>15</v>
      </c>
      <c r="F9" s="63"/>
      <c r="G9" s="63"/>
      <c r="H9" s="63"/>
      <c r="I9" s="65"/>
      <c r="J9" s="65" t="s">
        <v>16</v>
      </c>
      <c r="K9" s="65" t="s">
        <v>17</v>
      </c>
      <c r="L9" s="63"/>
      <c r="M9" s="63"/>
      <c r="N9" s="65" t="s">
        <v>18</v>
      </c>
      <c r="O9" s="66" t="s">
        <v>19</v>
      </c>
      <c r="P9" s="66"/>
      <c r="Q9" s="66"/>
      <c r="R9" s="66"/>
      <c r="S9" s="63"/>
      <c r="T9" s="65"/>
      <c r="U9" s="73"/>
      <c r="V9" s="22"/>
      <c r="W9" s="22"/>
    </row>
    <row r="10" spans="1:23" s="8" customFormat="1" ht="129.75" customHeight="1">
      <c r="A10" s="72"/>
      <c r="B10" s="72"/>
      <c r="C10" s="72"/>
      <c r="D10" s="63"/>
      <c r="E10" s="63"/>
      <c r="F10" s="63"/>
      <c r="G10" s="63"/>
      <c r="H10" s="63"/>
      <c r="I10" s="65"/>
      <c r="J10" s="65"/>
      <c r="K10" s="65"/>
      <c r="L10" s="63"/>
      <c r="M10" s="63"/>
      <c r="N10" s="65"/>
      <c r="O10" s="4" t="s">
        <v>20</v>
      </c>
      <c r="P10" s="4" t="s">
        <v>21</v>
      </c>
      <c r="Q10" s="4" t="s">
        <v>22</v>
      </c>
      <c r="R10" s="4" t="s">
        <v>23</v>
      </c>
      <c r="S10" s="63"/>
      <c r="T10" s="65"/>
      <c r="U10" s="73"/>
      <c r="V10" s="22"/>
      <c r="W10" s="22"/>
    </row>
    <row r="11" spans="1:23" s="8" customFormat="1" ht="15" customHeight="1">
      <c r="A11" s="72"/>
      <c r="B11" s="72"/>
      <c r="C11" s="72"/>
      <c r="D11" s="63"/>
      <c r="E11" s="63"/>
      <c r="F11" s="63"/>
      <c r="G11" s="63"/>
      <c r="H11" s="63"/>
      <c r="I11" s="5" t="s">
        <v>24</v>
      </c>
      <c r="J11" s="5" t="s">
        <v>24</v>
      </c>
      <c r="K11" s="5" t="s">
        <v>24</v>
      </c>
      <c r="L11" s="3" t="s">
        <v>25</v>
      </c>
      <c r="M11" s="63"/>
      <c r="N11" s="5" t="s">
        <v>26</v>
      </c>
      <c r="O11" s="5" t="s">
        <v>26</v>
      </c>
      <c r="P11" s="5"/>
      <c r="Q11" s="5" t="s">
        <v>26</v>
      </c>
      <c r="R11" s="5" t="s">
        <v>26</v>
      </c>
      <c r="S11" s="3" t="s">
        <v>27</v>
      </c>
      <c r="T11" s="5" t="s">
        <v>27</v>
      </c>
      <c r="U11" s="73"/>
      <c r="V11" s="22"/>
      <c r="W11" s="22"/>
    </row>
    <row r="12" spans="1:29" s="8" customFormat="1" ht="22.5" customHeight="1">
      <c r="A12" s="3">
        <v>1</v>
      </c>
      <c r="B12" s="47" t="s">
        <v>29</v>
      </c>
      <c r="C12" s="48" t="s">
        <v>47</v>
      </c>
      <c r="D12" s="3">
        <v>1988</v>
      </c>
      <c r="E12" s="39"/>
      <c r="F12" s="3" t="s">
        <v>31</v>
      </c>
      <c r="G12" s="3">
        <v>9</v>
      </c>
      <c r="H12" s="3">
        <v>1</v>
      </c>
      <c r="I12" s="14">
        <v>5829.6</v>
      </c>
      <c r="J12" s="14">
        <v>4946.1</v>
      </c>
      <c r="K12" s="14">
        <v>3642</v>
      </c>
      <c r="L12" s="3">
        <v>348</v>
      </c>
      <c r="M12" s="3" t="s">
        <v>58</v>
      </c>
      <c r="N12" s="37">
        <v>1800000</v>
      </c>
      <c r="O12" s="14">
        <f>(N12-R12)/2</f>
        <v>765000</v>
      </c>
      <c r="P12" s="14">
        <f>O12/2</f>
        <v>382500</v>
      </c>
      <c r="Q12" s="14">
        <f>P12</f>
        <v>382500</v>
      </c>
      <c r="R12" s="14">
        <f>N12*0.15</f>
        <v>270000</v>
      </c>
      <c r="S12" s="14">
        <f>N12/J12</f>
        <v>363.92309092011885</v>
      </c>
      <c r="T12" s="5">
        <v>12091</v>
      </c>
      <c r="U12" s="11">
        <v>41639</v>
      </c>
      <c r="V12" s="57"/>
      <c r="W12" s="57"/>
      <c r="X12" s="26"/>
      <c r="Y12" s="26"/>
      <c r="Z12" s="26"/>
      <c r="AA12" s="26"/>
      <c r="AB12" s="26"/>
      <c r="AC12" s="26"/>
    </row>
    <row r="13" spans="1:26" s="8" customFormat="1" ht="22.5" customHeight="1">
      <c r="A13" s="3">
        <v>2</v>
      </c>
      <c r="B13" s="47" t="s">
        <v>29</v>
      </c>
      <c r="C13" s="48" t="s">
        <v>48</v>
      </c>
      <c r="D13" s="3">
        <v>1988</v>
      </c>
      <c r="E13" s="39"/>
      <c r="F13" s="3" t="s">
        <v>30</v>
      </c>
      <c r="G13" s="3">
        <v>16</v>
      </c>
      <c r="H13" s="3">
        <v>1</v>
      </c>
      <c r="I13" s="14">
        <v>5983.7</v>
      </c>
      <c r="J13" s="14">
        <v>5557.4</v>
      </c>
      <c r="K13" s="14">
        <v>4710.6</v>
      </c>
      <c r="L13" s="3">
        <v>258</v>
      </c>
      <c r="M13" s="3" t="s">
        <v>58</v>
      </c>
      <c r="N13" s="37">
        <v>5150000</v>
      </c>
      <c r="O13" s="14">
        <f aca="true" t="shared" si="0" ref="O13:O21">(N13-R13)/2</f>
        <v>2188750</v>
      </c>
      <c r="P13" s="14">
        <f aca="true" t="shared" si="1" ref="P13:P21">O13/2</f>
        <v>1094375</v>
      </c>
      <c r="Q13" s="14">
        <f aca="true" t="shared" si="2" ref="Q13:Q21">P13</f>
        <v>1094375</v>
      </c>
      <c r="R13" s="14">
        <f aca="true" t="shared" si="3" ref="R13:R21">N13*0.15</f>
        <v>772500</v>
      </c>
      <c r="S13" s="14">
        <f aca="true" t="shared" si="4" ref="S13:S21">N13/J13</f>
        <v>926.6923381437364</v>
      </c>
      <c r="T13" s="5">
        <v>12091</v>
      </c>
      <c r="U13" s="11">
        <v>41639</v>
      </c>
      <c r="V13" s="57"/>
      <c r="W13" s="57"/>
      <c r="X13" s="26"/>
      <c r="Y13" s="26"/>
      <c r="Z13" s="26"/>
    </row>
    <row r="14" spans="1:26" s="8" customFormat="1" ht="22.5" customHeight="1">
      <c r="A14" s="3">
        <v>3</v>
      </c>
      <c r="B14" s="47" t="s">
        <v>29</v>
      </c>
      <c r="C14" s="48" t="s">
        <v>52</v>
      </c>
      <c r="D14" s="40">
        <v>1990</v>
      </c>
      <c r="E14" s="3"/>
      <c r="F14" s="3" t="s">
        <v>30</v>
      </c>
      <c r="G14" s="3">
        <v>14</v>
      </c>
      <c r="H14" s="3">
        <v>1</v>
      </c>
      <c r="I14" s="41">
        <v>5566.1</v>
      </c>
      <c r="J14" s="14">
        <v>5157.8</v>
      </c>
      <c r="K14" s="14">
        <v>4530.1</v>
      </c>
      <c r="L14" s="3">
        <v>217</v>
      </c>
      <c r="M14" s="3" t="s">
        <v>58</v>
      </c>
      <c r="N14" s="37">
        <v>4750000</v>
      </c>
      <c r="O14" s="14">
        <f t="shared" si="0"/>
        <v>2018750</v>
      </c>
      <c r="P14" s="14">
        <f t="shared" si="1"/>
        <v>1009375</v>
      </c>
      <c r="Q14" s="14">
        <f t="shared" si="2"/>
        <v>1009375</v>
      </c>
      <c r="R14" s="14">
        <f t="shared" si="3"/>
        <v>712500</v>
      </c>
      <c r="S14" s="14">
        <f t="shared" si="4"/>
        <v>920.9352824847803</v>
      </c>
      <c r="T14" s="5">
        <v>12091</v>
      </c>
      <c r="U14" s="11">
        <v>41639</v>
      </c>
      <c r="V14" s="57"/>
      <c r="W14" s="57"/>
      <c r="X14" s="26"/>
      <c r="Y14" s="26"/>
      <c r="Z14" s="26"/>
    </row>
    <row r="15" spans="1:26" s="8" customFormat="1" ht="22.5" customHeight="1">
      <c r="A15" s="3">
        <v>4</v>
      </c>
      <c r="B15" s="47" t="s">
        <v>29</v>
      </c>
      <c r="C15" s="49" t="s">
        <v>50</v>
      </c>
      <c r="D15" s="3">
        <v>1988</v>
      </c>
      <c r="E15" s="39"/>
      <c r="F15" s="3" t="s">
        <v>30</v>
      </c>
      <c r="G15" s="3">
        <v>14</v>
      </c>
      <c r="H15" s="3">
        <v>1</v>
      </c>
      <c r="I15" s="14">
        <v>6212.1</v>
      </c>
      <c r="J15" s="14">
        <v>4946.6</v>
      </c>
      <c r="K15" s="14">
        <v>4116.7</v>
      </c>
      <c r="L15" s="3">
        <v>200</v>
      </c>
      <c r="M15" s="3" t="s">
        <v>58</v>
      </c>
      <c r="N15" s="37">
        <v>4750000</v>
      </c>
      <c r="O15" s="14">
        <f t="shared" si="0"/>
        <v>2018750</v>
      </c>
      <c r="P15" s="14">
        <f t="shared" si="1"/>
        <v>1009375</v>
      </c>
      <c r="Q15" s="14">
        <f t="shared" si="2"/>
        <v>1009375</v>
      </c>
      <c r="R15" s="14">
        <f t="shared" si="3"/>
        <v>712500</v>
      </c>
      <c r="S15" s="14">
        <f t="shared" si="4"/>
        <v>960.2555290502567</v>
      </c>
      <c r="T15" s="5">
        <v>12091</v>
      </c>
      <c r="U15" s="11">
        <v>41639</v>
      </c>
      <c r="V15" s="57"/>
      <c r="W15" s="57"/>
      <c r="X15" s="26"/>
      <c r="Y15" s="26"/>
      <c r="Z15" s="26"/>
    </row>
    <row r="16" spans="1:26" s="8" customFormat="1" ht="22.5" customHeight="1">
      <c r="A16" s="3">
        <v>5</v>
      </c>
      <c r="B16" s="47" t="s">
        <v>29</v>
      </c>
      <c r="C16" s="49" t="s">
        <v>51</v>
      </c>
      <c r="D16" s="3">
        <v>1989</v>
      </c>
      <c r="E16" s="39"/>
      <c r="F16" s="3" t="s">
        <v>30</v>
      </c>
      <c r="G16" s="3">
        <v>14</v>
      </c>
      <c r="H16" s="3">
        <v>1</v>
      </c>
      <c r="I16" s="14">
        <v>6197.6</v>
      </c>
      <c r="J16" s="14">
        <v>4994.3</v>
      </c>
      <c r="K16" s="14">
        <v>4272</v>
      </c>
      <c r="L16" s="3">
        <v>213</v>
      </c>
      <c r="M16" s="3" t="s">
        <v>58</v>
      </c>
      <c r="N16" s="37">
        <v>4750000</v>
      </c>
      <c r="O16" s="14">
        <f t="shared" si="0"/>
        <v>2018750</v>
      </c>
      <c r="P16" s="14">
        <f t="shared" si="1"/>
        <v>1009375</v>
      </c>
      <c r="Q16" s="14">
        <f t="shared" si="2"/>
        <v>1009375</v>
      </c>
      <c r="R16" s="14">
        <f t="shared" si="3"/>
        <v>712500</v>
      </c>
      <c r="S16" s="14">
        <f t="shared" si="4"/>
        <v>951.084236029073</v>
      </c>
      <c r="T16" s="5">
        <v>12091</v>
      </c>
      <c r="U16" s="11">
        <v>41639</v>
      </c>
      <c r="V16" s="57"/>
      <c r="W16" s="57"/>
      <c r="X16" s="26"/>
      <c r="Y16" s="26"/>
      <c r="Z16" s="26"/>
    </row>
    <row r="17" spans="1:26" s="8" customFormat="1" ht="22.5" customHeight="1">
      <c r="A17" s="3">
        <v>6</v>
      </c>
      <c r="B17" s="47" t="s">
        <v>29</v>
      </c>
      <c r="C17" s="50" t="s">
        <v>53</v>
      </c>
      <c r="D17" s="3">
        <v>1989</v>
      </c>
      <c r="E17" s="39"/>
      <c r="F17" s="3" t="s">
        <v>31</v>
      </c>
      <c r="G17" s="3">
        <v>9</v>
      </c>
      <c r="H17" s="3">
        <v>1</v>
      </c>
      <c r="I17" s="14">
        <v>3235.9</v>
      </c>
      <c r="J17" s="14">
        <v>3029.8</v>
      </c>
      <c r="K17" s="14">
        <v>2428.1</v>
      </c>
      <c r="L17" s="3">
        <v>148</v>
      </c>
      <c r="M17" s="3" t="s">
        <v>58</v>
      </c>
      <c r="N17" s="37">
        <v>1800000</v>
      </c>
      <c r="O17" s="14">
        <f t="shared" si="0"/>
        <v>765000</v>
      </c>
      <c r="P17" s="14">
        <f t="shared" si="1"/>
        <v>382500</v>
      </c>
      <c r="Q17" s="14">
        <f t="shared" si="2"/>
        <v>382500</v>
      </c>
      <c r="R17" s="14">
        <f t="shared" si="3"/>
        <v>270000</v>
      </c>
      <c r="S17" s="14">
        <f t="shared" si="4"/>
        <v>594.0986203709815</v>
      </c>
      <c r="T17" s="5">
        <v>12091</v>
      </c>
      <c r="U17" s="11">
        <v>41639</v>
      </c>
      <c r="V17" s="57"/>
      <c r="W17" s="57"/>
      <c r="X17" s="26"/>
      <c r="Y17" s="26"/>
      <c r="Z17" s="26"/>
    </row>
    <row r="18" spans="1:26" s="8" customFormat="1" ht="22.5" customHeight="1">
      <c r="A18" s="3">
        <v>7</v>
      </c>
      <c r="B18" s="47" t="s">
        <v>29</v>
      </c>
      <c r="C18" s="48" t="s">
        <v>54</v>
      </c>
      <c r="D18" s="3">
        <v>1994</v>
      </c>
      <c r="E18" s="39"/>
      <c r="F18" s="3" t="s">
        <v>30</v>
      </c>
      <c r="G18" s="3">
        <v>10</v>
      </c>
      <c r="H18" s="3">
        <v>2</v>
      </c>
      <c r="I18" s="14">
        <v>4571.6</v>
      </c>
      <c r="J18" s="14">
        <v>4195.3</v>
      </c>
      <c r="K18" s="14">
        <v>3724.6</v>
      </c>
      <c r="L18" s="3">
        <v>198</v>
      </c>
      <c r="M18" s="3" t="s">
        <v>58</v>
      </c>
      <c r="N18" s="37">
        <v>3600000</v>
      </c>
      <c r="O18" s="14">
        <f t="shared" si="0"/>
        <v>1530000</v>
      </c>
      <c r="P18" s="14">
        <f t="shared" si="1"/>
        <v>765000</v>
      </c>
      <c r="Q18" s="14">
        <f t="shared" si="2"/>
        <v>765000</v>
      </c>
      <c r="R18" s="14">
        <f t="shared" si="3"/>
        <v>540000</v>
      </c>
      <c r="S18" s="14">
        <f t="shared" si="4"/>
        <v>858.1031153910328</v>
      </c>
      <c r="T18" s="5">
        <v>12091</v>
      </c>
      <c r="U18" s="11">
        <v>41639</v>
      </c>
      <c r="V18" s="57"/>
      <c r="W18" s="57"/>
      <c r="X18" s="26"/>
      <c r="Y18" s="26"/>
      <c r="Z18" s="26"/>
    </row>
    <row r="19" spans="1:26" s="8" customFormat="1" ht="22.5" customHeight="1">
      <c r="A19" s="3">
        <v>8</v>
      </c>
      <c r="B19" s="47" t="s">
        <v>29</v>
      </c>
      <c r="C19" s="48" t="s">
        <v>55</v>
      </c>
      <c r="D19" s="3">
        <v>1990</v>
      </c>
      <c r="E19" s="39"/>
      <c r="F19" s="3" t="s">
        <v>31</v>
      </c>
      <c r="G19" s="3">
        <v>14</v>
      </c>
      <c r="H19" s="3">
        <v>1</v>
      </c>
      <c r="I19" s="14">
        <v>6579.7</v>
      </c>
      <c r="J19" s="14">
        <v>5241.3</v>
      </c>
      <c r="K19" s="14">
        <v>4276</v>
      </c>
      <c r="L19" s="3">
        <v>243</v>
      </c>
      <c r="M19" s="3" t="s">
        <v>58</v>
      </c>
      <c r="N19" s="37">
        <v>4750000</v>
      </c>
      <c r="O19" s="14">
        <f t="shared" si="0"/>
        <v>2018750</v>
      </c>
      <c r="P19" s="14">
        <f t="shared" si="1"/>
        <v>1009375</v>
      </c>
      <c r="Q19" s="14">
        <f t="shared" si="2"/>
        <v>1009375</v>
      </c>
      <c r="R19" s="14">
        <f t="shared" si="3"/>
        <v>712500</v>
      </c>
      <c r="S19" s="14">
        <f t="shared" si="4"/>
        <v>906.2637132009233</v>
      </c>
      <c r="T19" s="5">
        <v>12091</v>
      </c>
      <c r="U19" s="11">
        <v>41639</v>
      </c>
      <c r="V19" s="57"/>
      <c r="W19" s="57"/>
      <c r="X19" s="26"/>
      <c r="Y19" s="26"/>
      <c r="Z19" s="26"/>
    </row>
    <row r="20" spans="1:26" s="8" customFormat="1" ht="22.5" customHeight="1">
      <c r="A20" s="3">
        <v>9</v>
      </c>
      <c r="B20" s="47" t="s">
        <v>29</v>
      </c>
      <c r="C20" s="48" t="s">
        <v>56</v>
      </c>
      <c r="D20" s="3">
        <v>1989</v>
      </c>
      <c r="E20" s="39"/>
      <c r="F20" s="3" t="s">
        <v>31</v>
      </c>
      <c r="G20" s="3">
        <v>9</v>
      </c>
      <c r="H20" s="3">
        <v>5</v>
      </c>
      <c r="I20" s="14">
        <v>12602.3</v>
      </c>
      <c r="J20" s="14">
        <v>9748.3</v>
      </c>
      <c r="K20" s="14">
        <v>7151.5</v>
      </c>
      <c r="L20" s="3">
        <v>531</v>
      </c>
      <c r="M20" s="3" t="s">
        <v>58</v>
      </c>
      <c r="N20" s="37">
        <v>3600000</v>
      </c>
      <c r="O20" s="14">
        <f t="shared" si="0"/>
        <v>1530000</v>
      </c>
      <c r="P20" s="14">
        <f t="shared" si="1"/>
        <v>765000</v>
      </c>
      <c r="Q20" s="14">
        <f t="shared" si="2"/>
        <v>765000</v>
      </c>
      <c r="R20" s="14">
        <f t="shared" si="3"/>
        <v>540000</v>
      </c>
      <c r="S20" s="14">
        <f t="shared" si="4"/>
        <v>369.29515915595545</v>
      </c>
      <c r="T20" s="5">
        <v>12091</v>
      </c>
      <c r="U20" s="11">
        <v>41639</v>
      </c>
      <c r="V20" s="57"/>
      <c r="W20" s="57"/>
      <c r="X20" s="26"/>
      <c r="Y20" s="26"/>
      <c r="Z20" s="26"/>
    </row>
    <row r="21" spans="1:26" s="8" customFormat="1" ht="22.5" customHeight="1">
      <c r="A21" s="3">
        <v>10</v>
      </c>
      <c r="B21" s="47" t="s">
        <v>29</v>
      </c>
      <c r="C21" s="48" t="s">
        <v>57</v>
      </c>
      <c r="D21" s="3">
        <v>1990</v>
      </c>
      <c r="E21" s="39"/>
      <c r="F21" s="3" t="s">
        <v>30</v>
      </c>
      <c r="G21" s="3">
        <v>16</v>
      </c>
      <c r="H21" s="3">
        <v>1</v>
      </c>
      <c r="I21" s="14">
        <v>5243</v>
      </c>
      <c r="J21" s="14">
        <v>5243</v>
      </c>
      <c r="K21" s="14">
        <v>4554.2</v>
      </c>
      <c r="L21" s="3">
        <v>263</v>
      </c>
      <c r="M21" s="3" t="s">
        <v>58</v>
      </c>
      <c r="N21" s="37">
        <v>5150000</v>
      </c>
      <c r="O21" s="14">
        <f t="shared" si="0"/>
        <v>2188750</v>
      </c>
      <c r="P21" s="14">
        <f t="shared" si="1"/>
        <v>1094375</v>
      </c>
      <c r="Q21" s="14">
        <f t="shared" si="2"/>
        <v>1094375</v>
      </c>
      <c r="R21" s="14">
        <f t="shared" si="3"/>
        <v>772500</v>
      </c>
      <c r="S21" s="14">
        <f t="shared" si="4"/>
        <v>982.2620637039863</v>
      </c>
      <c r="T21" s="5">
        <v>12091</v>
      </c>
      <c r="U21" s="11">
        <v>41639</v>
      </c>
      <c r="V21" s="57"/>
      <c r="W21" s="57"/>
      <c r="X21" s="26"/>
      <c r="Y21" s="26"/>
      <c r="Z21" s="26"/>
    </row>
    <row r="22" spans="1:25" s="28" customFormat="1" ht="14.25" customHeight="1">
      <c r="A22" s="9"/>
      <c r="B22" s="9"/>
      <c r="C22" s="64" t="s">
        <v>28</v>
      </c>
      <c r="D22" s="64"/>
      <c r="E22" s="64"/>
      <c r="F22" s="9">
        <v>10</v>
      </c>
      <c r="G22" s="9"/>
      <c r="H22" s="9"/>
      <c r="I22" s="15">
        <f>SUM(I12:I21)</f>
        <v>62021.59999999999</v>
      </c>
      <c r="J22" s="15">
        <f>SUM(J12:J21)</f>
        <v>53059.90000000001</v>
      </c>
      <c r="K22" s="15">
        <f>SUM(K12:K21)</f>
        <v>43405.799999999996</v>
      </c>
      <c r="L22" s="16">
        <f>SUM(L12:L21)</f>
        <v>2619</v>
      </c>
      <c r="M22" s="9"/>
      <c r="N22" s="33">
        <f>SUM(N12:N21)</f>
        <v>40100000</v>
      </c>
      <c r="O22" s="33">
        <f>SUM(O12:O21)</f>
        <v>17042500</v>
      </c>
      <c r="P22" s="33">
        <f>SUM(P12:P21)</f>
        <v>8521250</v>
      </c>
      <c r="Q22" s="33">
        <f>SUM(Q12:Q21)</f>
        <v>8521250</v>
      </c>
      <c r="R22" s="33">
        <f>SUM(R12:R21)</f>
        <v>6015000</v>
      </c>
      <c r="S22" s="38">
        <v>2308.786771306942</v>
      </c>
      <c r="T22" s="10"/>
      <c r="U22" s="12"/>
      <c r="V22" s="22"/>
      <c r="W22" s="27"/>
      <c r="Y22" s="35"/>
    </row>
    <row r="23" spans="3:26" ht="9.75">
      <c r="C23" s="7" t="s">
        <v>45</v>
      </c>
      <c r="Z23" s="58"/>
    </row>
    <row r="24" spans="14:19" ht="9.75">
      <c r="N24" s="17"/>
      <c r="O24" s="17"/>
      <c r="P24" s="17"/>
      <c r="Q24" s="17"/>
      <c r="R24" s="17"/>
      <c r="S24" s="18"/>
    </row>
  </sheetData>
  <sheetProtection/>
  <mergeCells count="28">
    <mergeCell ref="A7:U7"/>
    <mergeCell ref="D8:E8"/>
    <mergeCell ref="H8:H11"/>
    <mergeCell ref="I8:I10"/>
    <mergeCell ref="J8:K8"/>
    <mergeCell ref="K9:K10"/>
    <mergeCell ref="L8:L10"/>
    <mergeCell ref="G8:G11"/>
    <mergeCell ref="B8:B11"/>
    <mergeCell ref="A6:U6"/>
    <mergeCell ref="N9:N10"/>
    <mergeCell ref="A8:A11"/>
    <mergeCell ref="C8:C11"/>
    <mergeCell ref="F8:F11"/>
    <mergeCell ref="N8:R8"/>
    <mergeCell ref="U8:U11"/>
    <mergeCell ref="D9:D11"/>
    <mergeCell ref="E9:E11"/>
    <mergeCell ref="J9:J10"/>
    <mergeCell ref="N2:U2"/>
    <mergeCell ref="M5:U5"/>
    <mergeCell ref="Q4:U4"/>
    <mergeCell ref="Q1:U1"/>
    <mergeCell ref="C22:E22"/>
    <mergeCell ref="T8:T10"/>
    <mergeCell ref="S8:S10"/>
    <mergeCell ref="O9:R9"/>
    <mergeCell ref="M8:M11"/>
  </mergeCells>
  <conditionalFormatting sqref="W12:W21">
    <cfRule type="cellIs" priority="4" dxfId="0" operator="greaterThanOrEqual" stopIfTrue="1">
      <formula>0.1308</formula>
    </cfRule>
  </conditionalFormatting>
  <conditionalFormatting sqref="V12:V22">
    <cfRule type="cellIs" priority="3" dxfId="0" operator="greaterThanOrEqual" stopIfTrue="1">
      <formula>0.05</formula>
    </cfRule>
  </conditionalFormatting>
  <printOptions/>
  <pageMargins left="0.2755905511811024" right="0.15748031496062992" top="0.35433070866141736" bottom="0.2362204724409449" header="0.2755905511811024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2013-04-04T13:03:53Z</cp:lastPrinted>
  <dcterms:created xsi:type="dcterms:W3CDTF">2008-03-06T07:48:51Z</dcterms:created>
  <dcterms:modified xsi:type="dcterms:W3CDTF">2013-04-04T13:04:03Z</dcterms:modified>
  <cp:category/>
  <cp:version/>
  <cp:contentType/>
  <cp:contentStatus/>
</cp:coreProperties>
</file>