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4 " sheetId="1" r:id="rId1"/>
  </sheets>
  <definedNames/>
  <calcPr fullCalcOnLoad="1"/>
</workbook>
</file>

<file path=xl/sharedStrings.xml><?xml version="1.0" encoding="utf-8"?>
<sst xmlns="http://schemas.openxmlformats.org/spreadsheetml/2006/main" count="2665" uniqueCount="465">
  <si>
    <t>Рз</t>
  </si>
  <si>
    <t>ПР</t>
  </si>
  <si>
    <t>ЦСР</t>
  </si>
  <si>
    <t>ВР</t>
  </si>
  <si>
    <t>Сумма</t>
  </si>
  <si>
    <t>(тыс. рублей)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</si>
  <si>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</si>
  <si>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</si>
  <si>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</si>
  <si>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</si>
  <si>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</si>
  <si>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</si>
  <si>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</si>
  <si>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</si>
  <si>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</si>
  <si>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</si>
  <si>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</si>
  <si>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</si>
  <si>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</si>
  <si>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</si>
  <si>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</si>
  <si>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</si>
  <si>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</si>
  <si>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</si>
  <si>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>03</t>
  </si>
  <si>
    <t>Руководство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</si>
  <si>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</si>
  <si>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</si>
  <si>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</si>
  <si>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009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</si>
  <si>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</si>
  <si>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</si>
  <si>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</si>
  <si>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</si>
  <si>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</si>
  <si>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</si>
  <si>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</si>
  <si>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</si>
  <si>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 и стихийных бедствий природного и техногенного характера</t>
  </si>
  <si>
    <t>218 01 00</t>
  </si>
  <si>
    <t>Обеспечение деятельности подведомственных учреждений</t>
  </si>
  <si>
    <t>10</t>
  </si>
  <si>
    <t>Целевые программы муниципальных образований</t>
  </si>
  <si>
    <t>795 00 00</t>
  </si>
  <si>
    <t>Другие вопросы в области национальной безопасности и правоохранительной деятельности</t>
  </si>
  <si>
    <t>14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</si>
  <si>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</si>
  <si>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</si>
  <si>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</si>
  <si>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</si>
  <si>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</si>
  <si>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</si>
  <si>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520 00 00</t>
  </si>
  <si>
    <t>Охрана окружающей среды</t>
  </si>
  <si>
    <t>06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</si>
  <si>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</si>
  <si>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</si>
  <si>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</si>
  <si>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</si>
  <si>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</si>
  <si>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07</t>
  </si>
  <si>
    <t>Дошкольное образование</t>
  </si>
  <si>
    <t>003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</si>
  <si>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</si>
  <si>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</si>
  <si>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</si>
  <si>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</si>
  <si>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491 01 00</t>
  </si>
  <si>
    <t>005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</si>
  <si>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</si>
  <si>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</si>
  <si>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</si>
  <si>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</si>
  <si>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Детские дошкольные учреждения</t>
  </si>
  <si>
    <t>420 00 00</t>
  </si>
  <si>
    <t>420 99 00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</si>
  <si>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</si>
  <si>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</si>
  <si>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</si>
  <si>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</si>
  <si>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</si>
  <si>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</si>
  <si>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</si>
  <si>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</si>
  <si>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</si>
  <si>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</si>
  <si>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</si>
  <si>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429 00 00</t>
  </si>
  <si>
    <t>Молодежная политика и оздоровление детей</t>
  </si>
  <si>
    <t>Другие вопросы в области образования</t>
  </si>
  <si>
    <t>452 00 00</t>
  </si>
  <si>
    <t>452 99 00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</si>
  <si>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</si>
  <si>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</si>
  <si>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</si>
  <si>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</si>
  <si>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</si>
  <si>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</si>
  <si>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</si>
  <si>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</si>
  <si>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Стационарная медицинская помощь</t>
  </si>
  <si>
    <t>Больницы, клиники, госпитали, медико-санитарные части</t>
  </si>
  <si>
    <t>470 00 00</t>
  </si>
  <si>
    <t>Скорая медицинская помощь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</si>
  <si>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</si>
  <si>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</si>
  <si>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</si>
  <si>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</si>
  <si>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Физкультурно-оздоровительная работа и спортивные мероприятия</t>
  </si>
  <si>
    <t>512 00 00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</si>
  <si>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</si>
  <si>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</si>
  <si>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</si>
  <si>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</si>
  <si>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002</t>
  </si>
  <si>
    <t>006</t>
  </si>
  <si>
    <t>ВСЕГО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</si>
  <si>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</si>
  <si>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</si>
  <si>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</si>
  <si>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Благоустройство</t>
  </si>
  <si>
    <t>Социальная помощь</t>
  </si>
  <si>
    <t>Предоставление гражданам субсидий на оплату жилого помещения и коммунальных услуг</t>
  </si>
  <si>
    <t>505 00 00</t>
  </si>
  <si>
    <t>Детские дома</t>
  </si>
  <si>
    <t>424 00 00</t>
  </si>
  <si>
    <t>424 99 00</t>
  </si>
  <si>
    <t>Доплаты к пенсиям государственных служащих субъектов Российской Федерации и муниципальных служащих</t>
  </si>
  <si>
    <t>429 99 00</t>
  </si>
  <si>
    <t>Охрана семьи и детства</t>
  </si>
  <si>
    <t>512 97 00</t>
  </si>
  <si>
    <t>Охрана объектов растительного и животного мира и среды их обитания</t>
  </si>
  <si>
    <t xml:space="preserve"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</t>
  </si>
  <si>
    <t>340 11 00</t>
  </si>
  <si>
    <t xml:space="preserve">в том числе за счет субвенции   </t>
  </si>
  <si>
    <t>Содержание центрального аппарата</t>
  </si>
  <si>
    <t>Средние школы</t>
  </si>
  <si>
    <t>421 99 01</t>
  </si>
  <si>
    <t xml:space="preserve"> в том числе за счет субвенции </t>
  </si>
  <si>
    <t>421 99 02</t>
  </si>
  <si>
    <t>Начальная школа-детский сад</t>
  </si>
  <si>
    <t>Детский дом творчества, детская юношеская спортивная школа</t>
  </si>
  <si>
    <t>423 99 01</t>
  </si>
  <si>
    <t>Хоровая студия</t>
  </si>
  <si>
    <t>423 99 02</t>
  </si>
  <si>
    <t>Детские музыкальные школы, детский оперный театр, художественная школа</t>
  </si>
  <si>
    <t>423 99 04</t>
  </si>
  <si>
    <t>452 99 01</t>
  </si>
  <si>
    <t>Хозяйственно-эксплуатационная контора</t>
  </si>
  <si>
    <t>452 99 02</t>
  </si>
  <si>
    <t>452 99 03</t>
  </si>
  <si>
    <t>Централизованная бухгалтерия</t>
  </si>
  <si>
    <t>Учреждения по обеспечению хозяйственного обслуживания</t>
  </si>
  <si>
    <t>093 00 00</t>
  </si>
  <si>
    <t>093 99 00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</si>
  <si>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</si>
  <si>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>Отдел культуры Администрации города Реутов</t>
  </si>
  <si>
    <t>Отдел по физической культуре, спорту, туризму и работе с молодежью  Администрации города Реутов</t>
  </si>
  <si>
    <t>440 00 00</t>
  </si>
  <si>
    <t>440 99 00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</si>
  <si>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</si>
  <si>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017</t>
  </si>
  <si>
    <t>Финансовое управление Администрации города Реутов</t>
  </si>
  <si>
    <t>002 04 05</t>
  </si>
  <si>
    <t>Содержание финансового органа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</si>
  <si>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</si>
  <si>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</si>
  <si>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>Администрация города Реутов</t>
  </si>
  <si>
    <t>Амбулаторная помощь</t>
  </si>
  <si>
    <t>Поликлиники, амбулатории, диагностические центры</t>
  </si>
  <si>
    <t>Станции скорой и неотложной помощи</t>
  </si>
  <si>
    <t>477 00 00</t>
  </si>
  <si>
    <t>Учреждения, обеспечивающие предоставление услуг в сфере здравоохранения</t>
  </si>
  <si>
    <t>469 00 00</t>
  </si>
  <si>
    <t>471 00 00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</si>
  <si>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</si>
  <si>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</si>
  <si>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Управление образования Администрации города Реутова</t>
  </si>
  <si>
    <t>Ежемесячное денежное вознаграждение за классное руководство</t>
  </si>
  <si>
    <t>520 09 00</t>
  </si>
  <si>
    <t xml:space="preserve"> </t>
  </si>
  <si>
    <t>Долгосрочная целевая программа "Развитие гражданской обороны города Реутов Московской области на 2011-2015 годы"</t>
  </si>
  <si>
    <t>Долгосрочная целевая программа "Снижение рисков и смягчение последствий чрезвычайных  ситуаций природного и техногенного характера, обеспечение пожарной безопасности в городском округе Реутов Московской области на 2011-2015 годы"</t>
  </si>
  <si>
    <t>Долгосрочная целевая программа "Развитие субъектов малого и среднего предпринимательства в городском округе Реутов на 2011-2013 годы"</t>
  </si>
  <si>
    <t>Долгосрочная целевая программа "Развитие и сохранение культуры города Реутов на 2011-2013 годы"</t>
  </si>
  <si>
    <t>Долгосрочная целевая программа "Развитие физической культуры и спорта в городском округе Реутов на 2011-2013 годы"</t>
  </si>
  <si>
    <t>Код</t>
  </si>
  <si>
    <t>Дорожное хозяйство (дорожные фонды)</t>
  </si>
  <si>
    <t>Культура и  кинематография</t>
  </si>
  <si>
    <t>Другие вопросы в области культуры, кинематографии</t>
  </si>
  <si>
    <t xml:space="preserve">Физическая культура </t>
  </si>
  <si>
    <t>Социальное обеспечение населения</t>
  </si>
  <si>
    <t>Защита населения и территории от чрезвычайных ситуаций природного и техногенного характера, гражданская оборона</t>
  </si>
  <si>
    <t>Массовый спорт</t>
  </si>
  <si>
    <t>Мероприятия в области спорта и физической культуры</t>
  </si>
  <si>
    <t>Депутаты представительного органа муниципального образования</t>
  </si>
  <si>
    <t>002 12 00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</si>
  <si>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</si>
  <si>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капитальному ремонту многоквартирных домов жилищного фонда за счет средств бюджетов </t>
  </si>
  <si>
    <t>098  00 00</t>
  </si>
  <si>
    <t>098 02 01</t>
  </si>
  <si>
    <t>Учреждения культуры и мероприятия в сфере культуры и кинематографии</t>
  </si>
  <si>
    <t>Совет депутатов города Реутов</t>
  </si>
  <si>
    <t>018</t>
  </si>
  <si>
    <t>в том числе публичные нормативные обязательства</t>
  </si>
  <si>
    <t>Наименование главного распорядителя бюджетных средств</t>
  </si>
  <si>
    <t>431 00 00</t>
  </si>
  <si>
    <t>Организация и осуществление мероприятий по работе с детьми и молодежью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</si>
  <si>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</si>
  <si>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</si>
  <si>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Долгосрочная целевая программа "Энергосбережение и повышение энергетической эффективности на территории города Реутов на 2012-2014 годы"</t>
  </si>
  <si>
    <t>Коммунальное хозяйство</t>
  </si>
  <si>
    <t>Учебно-методический центр</t>
  </si>
  <si>
    <t>431 99 00</t>
  </si>
  <si>
    <t>Долгосрочная целевая программа "Развитие образования в городе Реутов  на период   2012-2015 г.г."</t>
  </si>
  <si>
    <t>Здравоохранение</t>
  </si>
  <si>
    <t>Долгосрочная целевая программа "Молодежь города Реутов на период 2012-2014 годы"</t>
  </si>
  <si>
    <t>Долгосрочная целевая программа "Развитие изобразительного и творческого искусства города Реутов на 2012-2014 годы"</t>
  </si>
  <si>
    <t>Организационно-воспитательная работа с молодежью</t>
  </si>
  <si>
    <t>098 01 01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</si>
  <si>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</si>
  <si>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Оказание других видов помощи</t>
  </si>
  <si>
    <t>505 86 00</t>
  </si>
  <si>
    <t>Долгосрочная целевая программа "Благоустройство  территории города Реутов" на 2009-2013 гг."</t>
  </si>
  <si>
    <t>Долгосрочная целевая программа "Безопасный город (2012-2014 годы)"</t>
  </si>
  <si>
    <t>Региональные целевые программы</t>
  </si>
  <si>
    <t>522 00 00</t>
  </si>
  <si>
    <t>522 09 00</t>
  </si>
  <si>
    <t xml:space="preserve">Подпрограмма "Модернизация здравоохранения Московской области на 2011-2012 годы" </t>
  </si>
  <si>
    <t>522 09 14</t>
  </si>
  <si>
    <t>Мероприятия в сфере культуры и кинематографии</t>
  </si>
  <si>
    <t>440 01 00</t>
  </si>
  <si>
    <t>Комитет по управлению муниципальным имуществом Администрации города Реутов</t>
  </si>
  <si>
    <t>Мероприятия в области образования</t>
  </si>
  <si>
    <t>436 00 00</t>
  </si>
  <si>
    <t>Долгосрочная целевая программа "Информационный город (2012-2016 годы)"</t>
  </si>
  <si>
    <t>Взносы города Реутов в общественные организации, фонды, ассоциации</t>
  </si>
  <si>
    <t>002 98 00</t>
  </si>
  <si>
    <t>345 01 00</t>
  </si>
  <si>
    <t>795 01 18</t>
  </si>
  <si>
    <t>795 01 11</t>
  </si>
  <si>
    <t>795 01 05</t>
  </si>
  <si>
    <t>795 01 08</t>
  </si>
  <si>
    <t>795 01 09</t>
  </si>
  <si>
    <t>795 01 17</t>
  </si>
  <si>
    <t>795 01 07</t>
  </si>
  <si>
    <t>795 01 01</t>
  </si>
  <si>
    <t>795 01 12</t>
  </si>
  <si>
    <t>795 01 16</t>
  </si>
  <si>
    <t>795 01 10</t>
  </si>
  <si>
    <t>795 01 13</t>
  </si>
  <si>
    <t>795 01 14</t>
  </si>
  <si>
    <t>795 01 03</t>
  </si>
  <si>
    <t>795 01 04</t>
  </si>
  <si>
    <t>795 01 15</t>
  </si>
  <si>
    <t>795 01 02</t>
  </si>
  <si>
    <t>795 01 06</t>
  </si>
  <si>
    <t>522 10 00</t>
  </si>
  <si>
    <t xml:space="preserve">Закупка технологического оборудования для столовых и мебели для залов питания общеобразовательных  учреждений муниципальных образований - победителей областного конкурсного отбора муниципальных проектов совершенствования организации питания обучающихся </t>
  </si>
  <si>
    <t>Модернизация региональной системы общего образования</t>
  </si>
  <si>
    <t>436 21 00</t>
  </si>
  <si>
    <t>505 34 02</t>
  </si>
  <si>
    <t>795 01 19</t>
  </si>
  <si>
    <t>522 15 00</t>
  </si>
  <si>
    <t>Субсидии автономным учреждениям на финансовое обеспечение государственного задания на оказание муниципальных услуг (выполнение работ)</t>
  </si>
  <si>
    <t>Субсидии автономным учреждениям на иные цели</t>
  </si>
  <si>
    <t>Субсидии  на реализацию долгосрочной целевой программы Московской области "Предупреждение и борьба с заболеваниями социального характера в Московской области на 2009-2012 годы"</t>
  </si>
  <si>
    <t>522 32 00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</si>
  <si>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</si>
  <si>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</si>
  <si>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Расходы на содержание и обеспечение деятельности станций скорой и неотложной  помощи (оказание муниципальных услуг)</t>
  </si>
  <si>
    <t>Другие вопросы в области  здравоохранения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</si>
  <si>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</si>
  <si>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</si>
  <si>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Прочая закупка товаров, работ и  услуг для государственных нужд</t>
  </si>
  <si>
    <t>Пособия и компенсации гражданам и иные социальные выплаты, кроме публичных нормативных обязательств</t>
  </si>
  <si>
    <t>Субсидии бюджетным учреждениям на иные цели</t>
  </si>
  <si>
    <t>Пособия и компенсации по публичным нормативным обязательствам</t>
  </si>
  <si>
    <t>313</t>
  </si>
  <si>
    <t>323</t>
  </si>
  <si>
    <t>Приобретение товаров, работ, услуг в пользу граждан</t>
  </si>
  <si>
    <t>Резервные средства</t>
  </si>
  <si>
    <t>Уплата прочих налогов, сборов и иных платежей</t>
  </si>
  <si>
    <t>Взносы в международные организации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</si>
  <si>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</si>
  <si>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411</t>
  </si>
  <si>
    <t>441</t>
  </si>
  <si>
    <t>Бюджетные инвестиции на приобретение объектов недвижимого имущества казенным учреждениям</t>
  </si>
  <si>
    <t>Субсидии гражданам на приобретение жилья</t>
  </si>
  <si>
    <t>322</t>
  </si>
  <si>
    <t>Дополнительные мероприятия по развитию жилищно-коммунального хозяйства и социально-культурной сферы</t>
  </si>
  <si>
    <t>Федеральные целевые программы</t>
  </si>
  <si>
    <t>Федеральная  целевая  программа  "Жилище"  на 2011-2015 годы</t>
  </si>
  <si>
    <t xml:space="preserve">Обеспечение жильем граждан, уволенных с военной службы (службы), и приравненных к ним лиц                </t>
  </si>
  <si>
    <t>100 00 00</t>
  </si>
  <si>
    <t>100 88 00</t>
  </si>
  <si>
    <t>100 88 11</t>
  </si>
  <si>
    <t>Обеспечение жильем  молодых семей</t>
  </si>
  <si>
    <t>100 88 20</t>
  </si>
  <si>
    <t>Подпрограмма "Обеспечение жильем молодых семей"</t>
  </si>
  <si>
    <t>243</t>
  </si>
  <si>
    <t>Прочая закупка товаров, работ и услуг для государственных нужд</t>
  </si>
  <si>
    <t>Материальная помощь населению</t>
  </si>
  <si>
    <t>505 86 02</t>
  </si>
  <si>
    <t>Иные выплаты персоналу, за исключением фонда оплаты труда</t>
  </si>
  <si>
    <t>Уплата налога на имущество организаций и земельного налога</t>
  </si>
  <si>
    <t>002 04 99</t>
  </si>
  <si>
    <t>Закупка товаров, работ, услуг в  целях капитального ремонта государственного имущества</t>
  </si>
  <si>
    <t>Осуществление полномочий органов местного самоуправления</t>
  </si>
  <si>
    <t>Публичные нормативные социальные выплаты гражданам</t>
  </si>
  <si>
    <t>310</t>
  </si>
  <si>
    <t>244</t>
  </si>
  <si>
    <t>810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</si>
  <si>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</si>
  <si>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некоммерческим организациям (за исключением государственных учреждений)</t>
  </si>
  <si>
    <t>Закупка товаров, работ, услуг в целях капитального ремонта государственного имущества</t>
  </si>
  <si>
    <t>795 01 20</t>
  </si>
  <si>
    <t>Долгосрочная целевая программа "Капитальный ремонт объектов жилищно-коммунального хозяйства, находящихся в муниципальной собственности, на 2012-2015 годы"</t>
  </si>
  <si>
    <t>522 13 00</t>
  </si>
  <si>
    <t>522 34 00</t>
  </si>
  <si>
    <t>242</t>
  </si>
  <si>
    <t>Контрольно-счетная палата города Реутов</t>
  </si>
  <si>
    <t>420 01 00</t>
  </si>
  <si>
    <t>522 34 06</t>
  </si>
  <si>
    <t>522 34 07</t>
  </si>
  <si>
    <t>Процент исполнения</t>
  </si>
  <si>
    <t xml:space="preserve">к Решению Совета депутатов </t>
  </si>
  <si>
    <t xml:space="preserve">города Реутов  </t>
  </si>
  <si>
    <t>Приложение № 4</t>
  </si>
  <si>
    <t>Ведомственная структура расходов бюджета города Реутов за 2013 год</t>
  </si>
  <si>
    <t>Долгосрочная целевая программа Московской области "Развитие архивного дела в Московской области на 2013-2015 годы"</t>
  </si>
  <si>
    <t>522 06 00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</si>
  <si>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</si>
  <si>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522 06 64</t>
  </si>
  <si>
    <t>Долгосрочная целевая программа Московкой области "Социальная защита населения Московской области на 2013-2015 годы"</t>
  </si>
  <si>
    <t>523 00 00</t>
  </si>
  <si>
    <t>Организация предоставления гражданам субсидий на оплату жилого помещения и коммунальных услуг</t>
  </si>
  <si>
    <t>523 48 00</t>
  </si>
  <si>
    <t>Обеспечение предоставления гражданам субсидий на оплату жилого помещения и коммунальных услуг</t>
  </si>
  <si>
    <t>523 48 02</t>
  </si>
  <si>
    <t>Долгосрочная целевая программа Московкой области "Развитие образования в Московской области на 2013-2015 годы"</t>
  </si>
  <si>
    <t>524 00 00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</si>
  <si>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</si>
  <si>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524 64 00</t>
  </si>
  <si>
    <t>Долгосрочная целевая программа "Профилактика преступлений и иных правонарушений на территории  города Реутов Московской области на 2013-2015 годы"</t>
  </si>
  <si>
    <t>Долгосрочная целевая программа "Патриотическое воспитание и подготовка молодежи города Реутов к военной службе на 2012-2015 годы"</t>
  </si>
  <si>
    <t>795 01 22</t>
  </si>
  <si>
    <t>Реализация государственных функций, связанных с общегосударственным управлением</t>
  </si>
  <si>
    <t>092 00 00</t>
  </si>
  <si>
    <t>092 99 00</t>
  </si>
  <si>
    <t>Долгосрочная целевая программа Московской области "Снижение административных барьеров, 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на 2012-2015 годы"</t>
  </si>
  <si>
    <t xml:space="preserve">Ремонт зданий, предназначенных для размещения многофункциональных центров предоставления государственных и муниципальных услуг </t>
  </si>
  <si>
    <t>Оснащение помещений многофункциональных центров предметами мебели и иными предметами бытового назначения</t>
  </si>
  <si>
    <t>Долгосрочная целевая программа "Противодействия терроризму и экстремизму на территории города Реутов Московской области на 2013-2015 годы"</t>
  </si>
  <si>
    <t>Долгосрочная целевая программа Московской области "Дороги Подмосковья на период 2012-2015 годов"</t>
  </si>
  <si>
    <t>522 17 00</t>
  </si>
  <si>
    <t>Софинансирование работ по капитальному ремонту и ремонту дворовых территорий многоквартирных домов, проездов к дворовым территориям многокварирных домов населенных пунктов муниципальных образований Московской области</t>
  </si>
  <si>
    <t>522 17 04</t>
  </si>
  <si>
    <t>Долгосрочная целевая программа "Повышение безопасности дорожного движения в  городском округе Реутов Московской области в 2013-2018 годах"</t>
  </si>
  <si>
    <t>Субсидии бюджетам муниципальных образований Московской области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</t>
  </si>
  <si>
    <t>Долгосрочная целевая программа Московской области  "Развитие субъектов малого и среднего предпринимательства в Московской области на 2013-2016 годы"</t>
  </si>
  <si>
    <t>Реализация мероприятий муниципальных программ развития субъектов малого и среднего предпринимательства по финансовой поддержке малого и среднего предпринимательства и организаций, образующих инфраструктуру поддержки и развития малого и среднего предпринимательства</t>
  </si>
  <si>
    <t>522 13 02</t>
  </si>
  <si>
    <t>Мероприятия в области коммунального хозяйства по развитию, реконструкции и замене инженерных сетей</t>
  </si>
  <si>
    <t>351 05 00</t>
  </si>
  <si>
    <t>092 04 00</t>
  </si>
  <si>
    <t>Прочая закупка товаров, работ, услуг для государственных нужд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</si>
  <si>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Реутов" на 2013-2015 годы"</t>
  </si>
  <si>
    <t>Субсидии бюджетам субъектов Российской Федерации и муниципальных образований на возмещение части затрат в связи с предоставлением учителям общеобразовательных учреждений ипотечного кредита</t>
  </si>
  <si>
    <t>436 24 00</t>
  </si>
  <si>
    <t xml:space="preserve">522 00 00 </t>
  </si>
  <si>
    <t>Долгосрочная целевая программа Московской области  "О поддержке отдельных категорий граждан при улучшении ими жилищных условий с использованием ипотечных жилищных кредитов на 2013-2024 годы" на 2013 год</t>
  </si>
  <si>
    <t>522 14 00</t>
  </si>
  <si>
    <t>Субсидии из бюджета Московской области бюджетам муниципальны образований Московской области на оплату первоначального взноса при получении ипотечного жилищного  кредита,  привлекаемого в целях приобретения жилого помещения на основании договора купли-продажи жилого помещени молодым, в возрасте до 35 лет, учителям государственных образовательных организаций Московской области и муниципальных образовательных организаций</t>
  </si>
  <si>
    <t>522 14 02</t>
  </si>
  <si>
    <t>Содержание и обеспечение деятельности больниц, клиник , госпиталей, медико-санитарных частей (оказание муниципальных услуг)</t>
  </si>
  <si>
    <t>470 10 11</t>
  </si>
  <si>
    <t>Содержание и обеспечение деятельности поликлиник, амбулаторий, диагностических центров (оказание муниципальных услуг)</t>
  </si>
  <si>
    <t>471 10 11</t>
  </si>
  <si>
    <t>Долгосрочная целевая программа Московской области "Совершенствование медицинской помощи детям, беременным женщинам и матерям в Московской области на период 2013-2015 годов"</t>
  </si>
  <si>
    <t>522 04 00</t>
  </si>
  <si>
    <t>Раздел 6 "Социальная поддержка беременных женщин, кормящих матерей, детей в возрасте до трех лет, а также детей сирот и детей, оставшихся без попечения родителей, находящихся в лечебно-профилактических учреждениях"</t>
  </si>
  <si>
    <t>522 04 60</t>
  </si>
  <si>
    <t xml:space="preserve">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</t>
  </si>
  <si>
    <t>522 04 62</t>
  </si>
  <si>
    <t>Долгосрочная целевая программа Московской области "Развитие здравоохранения Московской области на 2013-2015 годы"</t>
  </si>
  <si>
    <t>526 00 00</t>
  </si>
  <si>
    <t>Раздел 4 "Укрепление материально-технической базы учреждений здравоохранения Московской области"</t>
  </si>
  <si>
    <t>526 04 00</t>
  </si>
  <si>
    <t>Оснащение оборудованием</t>
  </si>
  <si>
    <t>526 04 02</t>
  </si>
  <si>
    <t xml:space="preserve"> Долгосрочная целевая программа "Развитие муниципального здравоохранения города Реутов на период 2012-2014 годы" </t>
  </si>
  <si>
    <t>Обеспечение  полноценным питанием, беременных женщин, кормящих матерей, а также детей в возрасте до трех лет</t>
  </si>
  <si>
    <t>522 04 61</t>
  </si>
  <si>
    <t>Раздел "Формирование здорового образа жизни"</t>
  </si>
  <si>
    <t>526 02 00</t>
  </si>
  <si>
    <t>Раздел  "Укрепление материально-технической базы учреждений здравоохранения Московской области"</t>
  </si>
  <si>
    <t>477 10 11</t>
  </si>
  <si>
    <t>Содержание и обеспечение деятельности учреждений, обеспечивающих предоставление услуг в сфере здравоохранения (оказание муниципальных услуг)</t>
  </si>
  <si>
    <t>469 10 11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</si>
  <si>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</si>
  <si>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505 34 00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</si>
  <si>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</si>
  <si>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Оказание социальной помощи</t>
  </si>
  <si>
    <t>Долгосрочная целевая программа Московской области "Жилище" на 2013-2015 годы"</t>
  </si>
  <si>
    <t>522 15 01</t>
  </si>
  <si>
    <t>523 48 01</t>
  </si>
  <si>
    <t>Долгосрочная целевая программа "Обеспечение жильем молодых семей городского округа Реутов на 2011-2015 годы"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</si>
  <si>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</si>
  <si>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505 21 00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</si>
  <si>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</si>
  <si>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505 21 04</t>
  </si>
  <si>
    <t>Долгосрочная целевая программа Московской области "Развитие физической культуры и спорта в Московской области на  2013-2015 годы"</t>
  </si>
  <si>
    <t>527 00 00</t>
  </si>
  <si>
    <t>Проектирование и строительство физкультурно-оздоровительных комплексов</t>
  </si>
  <si>
    <t>527 51 00</t>
  </si>
  <si>
    <t>11</t>
  </si>
  <si>
    <t>612</t>
  </si>
  <si>
    <t>622</t>
  </si>
  <si>
    <t>Финансовое обеспечение содержания детей (присмотр и уход за детьми) в негосударственных дошкольных образовательных учреждениях</t>
  </si>
  <si>
    <t xml:space="preserve">Долгосрочная целевая программа Московской области "Содействие занятости населения Московской области на 2013-2015 годы" </t>
  </si>
  <si>
    <t>522 36 00</t>
  </si>
  <si>
    <t>Расходы на повышение заработной платы работников муниципальных учреждений в сферах образования, здравоохранения, культуры, физической культуры и спорта и иных сферах с 1 мая 2013 года и с 1 сентября 2013 года</t>
  </si>
  <si>
    <t xml:space="preserve">522 36 07 </t>
  </si>
  <si>
    <t>Долгосрочная целевая программа Московской области "Развитие образования в Московской области на 2013-2015 годы"</t>
  </si>
  <si>
    <t xml:space="preserve">Финансовое обеспечение получения детьми дошкольного образования в негосударственных дошкольных образовательных учреждениях в размере, необходимом для реализации основной общеобразовательной программы дошкольного образования в части финансирования расходов на оплату труда педагогических работников, расходов на учебно-наглядные пособия, технические средства обучения, игры, игрушки, расходные материалы </t>
  </si>
  <si>
    <t>524 31 00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</si>
  <si>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 , среднего (полного) общего образования, а также дополнительного образования в муниципальных общеобразовательных учреждениях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бюджтетов)  школ - детских садов, школ начальных, неполных средних и средних</t>
  </si>
  <si>
    <t>421 02 00</t>
  </si>
  <si>
    <t xml:space="preserve">Частичная компенсация стоимости питания отдельным категориям обучающихся в школах - детских садах, школах начальных, неполных средних и средних </t>
  </si>
  <si>
    <t>421 71 21</t>
  </si>
  <si>
    <t>Долгосрочная целевая программа Московской области "Повышение качества управления государственными финансами Московской области на период 2013-2015 годов"</t>
  </si>
  <si>
    <t>522 01 00</t>
  </si>
  <si>
    <t>Повышение качества управления муниципальными финансами и соблюдение требований бюджетного законодательства Российской Федерации при осуществлении бюджетного процесса в муниципальных образованиях Московской области</t>
  </si>
  <si>
    <t>522 01 05</t>
  </si>
  <si>
    <t>Внедрение современных образовательных технологий</t>
  </si>
  <si>
    <t>524 34 00</t>
  </si>
  <si>
    <t>524 35 00</t>
  </si>
  <si>
    <t>Закупка оборудования для общеобразовательных учреждений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</si>
  <si>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524 38 00</t>
  </si>
  <si>
    <t xml:space="preserve">Мероприятия по проведению капитального, текущего ремонта , ремонта ограждений, замену оконных конструкций, выполнению противопожарных меропритий в муниципальных общеобразовательных учреждениях </t>
  </si>
  <si>
    <t>524 39 00</t>
  </si>
  <si>
    <t>Долгосрочная целевая программа "Профилактика наркомании и токсикомании в городе Реутов Московской области на 2013-2015 годы"</t>
  </si>
  <si>
    <t>Долгосрочная целевая программа "Профилактика алкоголизма среди несовершеннолетних и защита несовершеннолетних от угрозы алкогольной зависимости на 2012-2014 годы"</t>
  </si>
  <si>
    <t>795 01 21</t>
  </si>
  <si>
    <t>Долгосрочная целевая программа Московской области "Развитие системы отдыха и оздоровления детей в Московской области в 2012-2015 годах"</t>
  </si>
  <si>
    <t>Мероприятия по организации отдыха детей в каникулярное время</t>
  </si>
  <si>
    <t>522 32 04</t>
  </si>
  <si>
    <t>Долгосрочная целевая программа "Развитие системы отдыха и оздоровления детей в городе Реутов Московской области в  2013-2015 годах"</t>
  </si>
  <si>
    <t>795 01 23</t>
  </si>
  <si>
    <t>Оплата труда работников централизованных бухгалтерий, осуществляющих работу по обеспечению выплаты компенсации части родительской платы за содержание ребенка 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</t>
  </si>
  <si>
    <t>452 74 24</t>
  </si>
  <si>
    <t>Выплата компенсации части родительской платы за содержание ребенка 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образования, расходы на оплату банковскихи почтовых услуг</t>
  </si>
  <si>
    <t>505 74 24</t>
  </si>
  <si>
    <t>Долгосрочная целевая программа Московской области "Молодое поколение Подмосковья на 2013-2015 годы"</t>
  </si>
  <si>
    <t>Организация и осуществление мероприятий по работе с детьми и молодежью Московской области</t>
  </si>
  <si>
    <t>522 10 04</t>
  </si>
  <si>
    <t>Другие вопросы в области  физической культуры и спорта</t>
  </si>
  <si>
    <t>Избирательная комиссия города Реутов</t>
  </si>
  <si>
    <t>019</t>
  </si>
  <si>
    <t>Обеспечение проведения выборов и референдумов</t>
  </si>
  <si>
    <t>Члены избирательной комиссии муниципального образования</t>
  </si>
  <si>
    <t>002 26 00</t>
  </si>
  <si>
    <t>Исполнено</t>
  </si>
  <si>
    <t>от 14 мая 2014 года № 527/98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</si>
</sst>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5">
    <font>
      <sz val="10"/>
      <name val="Arial Cyr"/>
      <family val="0"/>
    </font>
    <font>
      <sz val="12"/>
      <color indexed="17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NumberFormat="1" applyFont="1" applyAlignment="1">
      <alignment wrapText="1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168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168" fontId="3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/>
    </xf>
    <xf numFmtId="168" fontId="3" fillId="0" borderId="0" xfId="0" applyNumberFormat="1" applyFont="1" applyBorder="1" applyAlignment="1" quotePrefix="1">
      <alignment horizontal="right"/>
    </xf>
    <xf numFmtId="49" fontId="3" fillId="0" borderId="0" xfId="0" applyNumberFormat="1" applyFont="1" applyAlignment="1">
      <alignment wrapText="1"/>
    </xf>
    <xf numFmtId="0" fontId="2" fillId="0" borderId="0" xfId="0" applyFont="1" applyAlignment="1">
      <alignment horizontal="left" wrapText="1" indent="4"/>
    </xf>
    <xf numFmtId="168" fontId="3" fillId="0" borderId="0" xfId="0" applyNumberFormat="1" applyFont="1" applyAlignment="1" quotePrefix="1">
      <alignment horizontal="right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69" fontId="3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8" fontId="44" fillId="0" borderId="0" xfId="0" applyNumberFormat="1" applyFont="1" applyAlignment="1">
      <alignment horizontal="right"/>
    </xf>
    <xf numFmtId="168" fontId="44" fillId="0" borderId="0" xfId="0" applyNumberFormat="1" applyFont="1" applyAlignment="1">
      <alignment horizontal="right" wrapText="1"/>
    </xf>
    <xf numFmtId="0" fontId="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 quotePrefix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Alignment="1" quotePrefix="1">
      <alignment horizontal="right"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169" fontId="3" fillId="0" borderId="0" xfId="0" applyNumberFormat="1" applyFont="1" applyBorder="1" applyAlignment="1" quotePrefix="1">
      <alignment horizontal="right"/>
    </xf>
    <xf numFmtId="4" fontId="3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 wrapText="1"/>
    </xf>
    <xf numFmtId="169" fontId="3" fillId="0" borderId="0" xfId="0" applyNumberFormat="1" applyFont="1" applyAlignment="1" quotePrefix="1">
      <alignment horizontal="right"/>
    </xf>
    <xf numFmtId="169" fontId="3" fillId="0" borderId="0" xfId="0" applyNumberFormat="1" applyFont="1" applyFill="1" applyAlignment="1" quotePrefix="1">
      <alignment horizontal="right"/>
    </xf>
    <xf numFmtId="0" fontId="9" fillId="0" borderId="0" xfId="0" applyFont="1" applyAlignment="1" quotePrefix="1">
      <alignment horizontal="right"/>
    </xf>
    <xf numFmtId="169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NumberFormat="1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66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1" max="1" width="54.125" style="0" customWidth="1"/>
    <col min="2" max="2" width="6.125" style="0" customWidth="1"/>
    <col min="3" max="4" width="5.25390625" style="0" customWidth="1"/>
    <col min="5" max="5" width="10.875" style="0" customWidth="1"/>
    <col min="6" max="6" width="6.875" style="0" customWidth="1"/>
    <col min="7" max="7" width="12.75390625" style="0" customWidth="1"/>
    <col min="8" max="8" width="12.875" style="40" customWidth="1"/>
    <col min="9" max="9" width="10.875" style="0" customWidth="1"/>
  </cols>
  <sheetData>
    <row r="2" spans="4:8" ht="15.75">
      <c r="D2" s="30" t="s">
        <v>328</v>
      </c>
      <c r="E2" s="31"/>
      <c r="F2" s="31"/>
      <c r="G2" s="31"/>
      <c r="H2" s="41"/>
    </row>
    <row r="3" spans="4:8" ht="15.75">
      <c r="D3" s="32" t="s">
        <v>326</v>
      </c>
      <c r="E3" s="31"/>
      <c r="F3" s="31"/>
      <c r="G3" s="31"/>
      <c r="H3" s="41"/>
    </row>
    <row r="4" spans="4:8" ht="15.75">
      <c r="D4" s="30" t="s">
        <v>327</v>
      </c>
      <c r="E4" s="31"/>
      <c r="F4" s="31"/>
      <c r="G4" s="31"/>
      <c r="H4" s="41"/>
    </row>
    <row r="5" spans="4:8" ht="15.75">
      <c r="D5" s="71" t="s">
        <v>464</v>
      </c>
      <c r="E5" s="71"/>
      <c r="F5" s="71"/>
      <c r="G5" s="71"/>
      <c r="H5" s="41"/>
    </row>
    <row r="6" spans="4:7" ht="15.75">
      <c r="D6" s="65"/>
      <c r="E6" s="66"/>
      <c r="F6" s="66"/>
      <c r="G6" s="66"/>
    </row>
    <row r="7" spans="4:7" ht="15.75">
      <c r="D7" s="69"/>
      <c r="E7" s="70"/>
      <c r="F7" s="70"/>
      <c r="G7" s="70"/>
    </row>
    <row r="8" spans="1:9" ht="25.5" customHeight="1">
      <c r="A8" s="67" t="s">
        <v>329</v>
      </c>
      <c r="B8" s="67"/>
      <c r="C8" s="67"/>
      <c r="D8" s="67"/>
      <c r="E8" s="68"/>
      <c r="F8" s="68"/>
      <c r="G8" s="68"/>
      <c r="I8" s="62"/>
    </row>
    <row r="9" spans="1:9" ht="15.75" customHeight="1">
      <c r="A9" s="63"/>
      <c r="B9" s="63"/>
      <c r="C9" s="63"/>
      <c r="D9" s="63"/>
      <c r="E9" s="62"/>
      <c r="F9" s="62"/>
      <c r="G9" s="62"/>
      <c r="I9" s="62"/>
    </row>
    <row r="10" spans="1:9" ht="15.75">
      <c r="A10" s="1"/>
      <c r="B10" s="62"/>
      <c r="C10" s="62"/>
      <c r="D10" s="62"/>
      <c r="E10" s="62"/>
      <c r="F10" s="62"/>
      <c r="G10" s="2"/>
      <c r="H10" s="42"/>
      <c r="I10" s="2" t="s">
        <v>5</v>
      </c>
    </row>
    <row r="11" spans="1:9" ht="46.5" customHeight="1">
      <c r="A11" s="14" t="s">
        <v>205</v>
      </c>
      <c r="B11" s="14" t="s">
        <v>186</v>
      </c>
      <c r="C11" s="14" t="s">
        <v>0</v>
      </c>
      <c r="D11" s="14" t="s">
        <v>1</v>
      </c>
      <c r="E11" s="14" t="s">
        <v>2</v>
      </c>
      <c r="F11" s="14" t="s">
        <v>3</v>
      </c>
      <c r="G11" s="14" t="s">
        <v>4</v>
      </c>
      <c r="H11" s="14" t="s">
        <v>463</v>
      </c>
      <c r="I11" s="14" t="s">
        <v>325</v>
      </c>
    </row>
    <row r="12" spans="1:9" ht="15.75" customHeigh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</row>
    <row r="13" spans="1:8" ht="15.75" customHeight="1">
      <c r="A13" s="26"/>
      <c r="B13" s="27"/>
      <c r="C13" s="27"/>
      <c r="D13" s="27"/>
      <c r="E13" s="27"/>
      <c r="F13" s="27"/>
      <c r="G13" s="27"/>
      <c r="H13" s="43"/>
    </row>
    <row r="14" spans="1:9" ht="15.75">
      <c r="A14" s="5" t="s">
        <v>167</v>
      </c>
      <c r="B14" s="45" t="s">
        <v>76</v>
      </c>
      <c r="C14" s="46"/>
      <c r="D14" s="46"/>
      <c r="E14" s="46"/>
      <c r="F14" s="46"/>
      <c r="G14" s="18">
        <f>SUM(G16,G89,G101,G129,G159,G181,G186,G207,G213,G278,G320)</f>
        <v>1063134.3</v>
      </c>
      <c r="H14" s="18">
        <f>SUM(H16,H89,H101,H129,H159,H181,H186,H207,H213,H278,H320)</f>
        <v>1029094.7000000002</v>
      </c>
      <c r="I14" s="33">
        <f>H14/G14*100</f>
        <v>96.79818438742876</v>
      </c>
    </row>
    <row r="15" spans="1:9" ht="15.75">
      <c r="A15" s="3"/>
      <c r="B15" s="45"/>
      <c r="C15" s="46"/>
      <c r="D15" s="46"/>
      <c r="E15" s="46"/>
      <c r="F15" s="46"/>
      <c r="G15" s="18"/>
      <c r="H15" s="37"/>
      <c r="I15" s="33"/>
    </row>
    <row r="16" spans="1:9" ht="15.75">
      <c r="A16" s="6" t="s">
        <v>6</v>
      </c>
      <c r="B16" s="47"/>
      <c r="C16" s="47" t="s">
        <v>7</v>
      </c>
      <c r="D16" s="45"/>
      <c r="E16" s="44"/>
      <c r="F16" s="44"/>
      <c r="G16" s="18">
        <f>SUM(G17,G61,G65)</f>
        <v>197112.99999999997</v>
      </c>
      <c r="H16" s="18">
        <f>SUM(H17,H61,H65)</f>
        <v>187686.4</v>
      </c>
      <c r="I16" s="33">
        <f aca="true" t="shared" si="0" ref="I16:I78">H16/G16*100</f>
        <v>95.217667023484</v>
      </c>
    </row>
    <row r="17" spans="1:9" ht="63">
      <c r="A17" s="5" t="s">
        <v>14</v>
      </c>
      <c r="B17" s="45"/>
      <c r="C17" s="45" t="s">
        <v>7</v>
      </c>
      <c r="D17" s="45" t="s">
        <v>15</v>
      </c>
      <c r="E17" s="44"/>
      <c r="F17" s="44"/>
      <c r="G17" s="18">
        <f>SUM(G18,G28,G37,G46,G54)</f>
        <v>151337.69999999998</v>
      </c>
      <c r="H17" s="18">
        <f>SUM(H18,H28,H37,H46,H54)</f>
        <v>150670.6</v>
      </c>
      <c r="I17" s="33">
        <f t="shared" si="0"/>
        <v>99.55919774121057</v>
      </c>
    </row>
    <row r="18" spans="1:9" ht="63">
      <c r="A18" s="5" t="s">
        <v>10</v>
      </c>
      <c r="B18" s="45"/>
      <c r="C18" s="45" t="s">
        <v>7</v>
      </c>
      <c r="D18" s="45" t="s">
        <v>15</v>
      </c>
      <c r="E18" s="48" t="s">
        <v>11</v>
      </c>
      <c r="F18" s="49"/>
      <c r="G18" s="18">
        <f>SUM(G19)</f>
        <v>137579.49999999997</v>
      </c>
      <c r="H18" s="18">
        <f>SUM(H19)</f>
        <v>136914.2</v>
      </c>
      <c r="I18" s="33">
        <f t="shared" si="0"/>
        <v>99.51642504879</v>
      </c>
    </row>
    <row r="19" spans="1:9" ht="15.75">
      <c r="A19" s="5" t="s">
        <v>16</v>
      </c>
      <c r="B19" s="45"/>
      <c r="C19" s="45" t="s">
        <v>7</v>
      </c>
      <c r="D19" s="45" t="s">
        <v>15</v>
      </c>
      <c r="E19" s="48" t="s">
        <v>17</v>
      </c>
      <c r="F19" s="49"/>
      <c r="G19" s="18">
        <f>SUM(G20)</f>
        <v>137579.49999999997</v>
      </c>
      <c r="H19" s="18">
        <f>SUM(H20)</f>
        <v>136914.2</v>
      </c>
      <c r="I19" s="33">
        <f t="shared" si="0"/>
        <v>99.51642504879</v>
      </c>
    </row>
    <row r="20" spans="1:9" ht="15.75">
      <c r="A20" s="12" t="s">
        <v>135</v>
      </c>
      <c r="B20" s="45"/>
      <c r="C20" s="45" t="s">
        <v>7</v>
      </c>
      <c r="D20" s="45" t="s">
        <v>15</v>
      </c>
      <c r="E20" s="48" t="s">
        <v>306</v>
      </c>
      <c r="F20" s="48"/>
      <c r="G20" s="18">
        <f>SUM(G21:G27)</f>
        <v>137579.49999999997</v>
      </c>
      <c r="H20" s="18">
        <f>SUM(H21:H27)</f>
        <v>136914.2</v>
      </c>
      <c r="I20" s="33">
        <f t="shared" si="0"/>
        <v>99.51642504879</v>
      </c>
    </row>
    <row r="21" spans="1:9" ht="15.75">
      <c r="A21" s="13" t="s">
        <v>272</v>
      </c>
      <c r="B21" s="45"/>
      <c r="C21" s="45" t="s">
        <v>7</v>
      </c>
      <c r="D21" s="45" t="s">
        <v>15</v>
      </c>
      <c r="E21" s="48" t="s">
        <v>306</v>
      </c>
      <c r="F21" s="48">
        <v>111</v>
      </c>
      <c r="G21" s="18">
        <v>80136.7</v>
      </c>
      <c r="H21" s="21">
        <v>79927.8</v>
      </c>
      <c r="I21" s="33">
        <f t="shared" si="0"/>
        <v>99.73932043620464</v>
      </c>
    </row>
    <row r="22" spans="1:9" ht="31.5">
      <c r="A22" s="13" t="s">
        <v>304</v>
      </c>
      <c r="B22" s="45"/>
      <c r="C22" s="45" t="s">
        <v>7</v>
      </c>
      <c r="D22" s="45" t="s">
        <v>15</v>
      </c>
      <c r="E22" s="48" t="s">
        <v>306</v>
      </c>
      <c r="F22" s="48">
        <v>112</v>
      </c>
      <c r="G22" s="18">
        <v>19344.6</v>
      </c>
      <c r="H22" s="21">
        <v>19266.7</v>
      </c>
      <c r="I22" s="33">
        <f t="shared" si="0"/>
        <v>99.5973036402924</v>
      </c>
    </row>
    <row r="23" spans="1:9" ht="31.5">
      <c r="A23" s="13" t="s">
        <v>273</v>
      </c>
      <c r="B23" s="45"/>
      <c r="C23" s="45" t="s">
        <v>7</v>
      </c>
      <c r="D23" s="45" t="s">
        <v>15</v>
      </c>
      <c r="E23" s="48" t="s">
        <v>306</v>
      </c>
      <c r="F23" s="48">
        <v>242</v>
      </c>
      <c r="G23" s="18">
        <v>18362.6</v>
      </c>
      <c r="H23" s="18">
        <v>18266.2</v>
      </c>
      <c r="I23" s="33">
        <f t="shared" si="0"/>
        <v>99.47501987735943</v>
      </c>
    </row>
    <row r="24" spans="1:9" ht="31.5">
      <c r="A24" s="13" t="s">
        <v>307</v>
      </c>
      <c r="B24" s="45"/>
      <c r="C24" s="45" t="s">
        <v>7</v>
      </c>
      <c r="D24" s="45" t="s">
        <v>15</v>
      </c>
      <c r="E24" s="48" t="s">
        <v>306</v>
      </c>
      <c r="F24" s="48">
        <v>243</v>
      </c>
      <c r="G24" s="18">
        <v>2628.4</v>
      </c>
      <c r="H24" s="21">
        <v>2520.7</v>
      </c>
      <c r="I24" s="33">
        <f t="shared" si="0"/>
        <v>95.90245015979302</v>
      </c>
    </row>
    <row r="25" spans="1:9" ht="31.5">
      <c r="A25" s="13" t="s">
        <v>274</v>
      </c>
      <c r="B25" s="45"/>
      <c r="C25" s="45" t="s">
        <v>7</v>
      </c>
      <c r="D25" s="45" t="s">
        <v>15</v>
      </c>
      <c r="E25" s="48" t="s">
        <v>306</v>
      </c>
      <c r="F25" s="48">
        <v>244</v>
      </c>
      <c r="G25" s="18">
        <v>16367</v>
      </c>
      <c r="H25" s="21">
        <v>16192.7</v>
      </c>
      <c r="I25" s="33">
        <f t="shared" si="0"/>
        <v>98.93505223926194</v>
      </c>
    </row>
    <row r="26" spans="1:9" ht="31.5">
      <c r="A26" s="13" t="s">
        <v>305</v>
      </c>
      <c r="B26" s="45"/>
      <c r="C26" s="45" t="s">
        <v>7</v>
      </c>
      <c r="D26" s="45" t="s">
        <v>15</v>
      </c>
      <c r="E26" s="48" t="s">
        <v>306</v>
      </c>
      <c r="F26" s="48">
        <v>851</v>
      </c>
      <c r="G26" s="18">
        <v>658.3</v>
      </c>
      <c r="H26" s="18">
        <v>658.2</v>
      </c>
      <c r="I26" s="33">
        <f t="shared" si="0"/>
        <v>99.98480935743584</v>
      </c>
    </row>
    <row r="27" spans="1:9" ht="15.75">
      <c r="A27" s="12" t="s">
        <v>282</v>
      </c>
      <c r="B27" s="45"/>
      <c r="C27" s="45" t="s">
        <v>7</v>
      </c>
      <c r="D27" s="45" t="s">
        <v>15</v>
      </c>
      <c r="E27" s="48" t="s">
        <v>306</v>
      </c>
      <c r="F27" s="48">
        <v>852</v>
      </c>
      <c r="G27" s="18">
        <v>81.9</v>
      </c>
      <c r="H27" s="18">
        <v>81.9</v>
      </c>
      <c r="I27" s="33">
        <f t="shared" si="0"/>
        <v>100</v>
      </c>
    </row>
    <row r="28" spans="1:9" ht="15.75">
      <c r="A28" s="12" t="s">
        <v>225</v>
      </c>
      <c r="B28" s="45"/>
      <c r="C28" s="45" t="s">
        <v>7</v>
      </c>
      <c r="D28" s="45" t="s">
        <v>15</v>
      </c>
      <c r="E28" s="49" t="s">
        <v>226</v>
      </c>
      <c r="F28" s="48"/>
      <c r="G28" s="18">
        <f>SUM(G29)</f>
        <v>2876</v>
      </c>
      <c r="H28" s="18">
        <f>SUM(H29)</f>
        <v>2876</v>
      </c>
      <c r="I28" s="33">
        <f t="shared" si="0"/>
        <v>100</v>
      </c>
    </row>
    <row r="29" spans="1:9" ht="47.25">
      <c r="A29" s="12" t="s">
        <v>330</v>
      </c>
      <c r="B29" s="45"/>
      <c r="C29" s="45" t="s">
        <v>7</v>
      </c>
      <c r="D29" s="45" t="s">
        <v>15</v>
      </c>
      <c r="E29" s="49" t="s">
        <v>331</v>
      </c>
      <c r="F29" s="48"/>
      <c r="G29" s="18">
        <f>SUM(G30)</f>
        <v>2876</v>
      </c>
      <c r="H29" s="18">
        <f>SUM(H30)</f>
        <v>2876</v>
      </c>
      <c r="I29" s="33">
        <f t="shared" si="0"/>
        <v>100</v>
      </c>
    </row>
    <row r="30" spans="1:9" ht="78.75">
      <c r="A30" s="12" t="s">
        <v>332</v>
      </c>
      <c r="B30" s="45"/>
      <c r="C30" s="45" t="s">
        <v>7</v>
      </c>
      <c r="D30" s="45" t="s">
        <v>15</v>
      </c>
      <c r="E30" s="49" t="s">
        <v>333</v>
      </c>
      <c r="F30" s="48"/>
      <c r="G30" s="18">
        <f>SUM(G31,G33,G35)</f>
        <v>2876</v>
      </c>
      <c r="H30" s="18">
        <f>SUM(H31,H33,H35)</f>
        <v>2876</v>
      </c>
      <c r="I30" s="33">
        <f t="shared" si="0"/>
        <v>100</v>
      </c>
    </row>
    <row r="31" spans="1:9" ht="15.75">
      <c r="A31" s="13" t="s">
        <v>272</v>
      </c>
      <c r="B31" s="45"/>
      <c r="C31" s="45" t="s">
        <v>7</v>
      </c>
      <c r="D31" s="45" t="s">
        <v>15</v>
      </c>
      <c r="E31" s="49" t="s">
        <v>333</v>
      </c>
      <c r="F31" s="48">
        <v>111</v>
      </c>
      <c r="G31" s="18">
        <v>2189.8</v>
      </c>
      <c r="H31" s="18">
        <v>2189.8</v>
      </c>
      <c r="I31" s="33">
        <f t="shared" si="0"/>
        <v>100</v>
      </c>
    </row>
    <row r="32" spans="1:9" ht="15.75">
      <c r="A32" s="12" t="s">
        <v>134</v>
      </c>
      <c r="B32" s="45"/>
      <c r="C32" s="45" t="s">
        <v>7</v>
      </c>
      <c r="D32" s="45" t="s">
        <v>15</v>
      </c>
      <c r="E32" s="49" t="s">
        <v>333</v>
      </c>
      <c r="F32" s="48">
        <v>111</v>
      </c>
      <c r="G32" s="18">
        <v>2189.8</v>
      </c>
      <c r="H32" s="18">
        <v>2189.8</v>
      </c>
      <c r="I32" s="33">
        <f t="shared" si="0"/>
        <v>100</v>
      </c>
    </row>
    <row r="33" spans="1:9" ht="31.5">
      <c r="A33" s="13" t="s">
        <v>273</v>
      </c>
      <c r="B33" s="45"/>
      <c r="C33" s="45" t="s">
        <v>7</v>
      </c>
      <c r="D33" s="45" t="s">
        <v>15</v>
      </c>
      <c r="E33" s="49" t="s">
        <v>333</v>
      </c>
      <c r="F33" s="48">
        <v>242</v>
      </c>
      <c r="G33" s="18">
        <v>148.9</v>
      </c>
      <c r="H33" s="18">
        <v>148.9</v>
      </c>
      <c r="I33" s="33">
        <f t="shared" si="0"/>
        <v>100</v>
      </c>
    </row>
    <row r="34" spans="1:9" ht="15.75">
      <c r="A34" s="12" t="s">
        <v>134</v>
      </c>
      <c r="B34" s="45"/>
      <c r="C34" s="45" t="s">
        <v>7</v>
      </c>
      <c r="D34" s="45" t="s">
        <v>15</v>
      </c>
      <c r="E34" s="49" t="s">
        <v>333</v>
      </c>
      <c r="F34" s="48">
        <v>242</v>
      </c>
      <c r="G34" s="18">
        <v>148.9</v>
      </c>
      <c r="H34" s="18">
        <v>148.9</v>
      </c>
      <c r="I34" s="33">
        <f t="shared" si="0"/>
        <v>100</v>
      </c>
    </row>
    <row r="35" spans="1:9" ht="31.5">
      <c r="A35" s="13" t="s">
        <v>274</v>
      </c>
      <c r="B35" s="45"/>
      <c r="C35" s="45" t="s">
        <v>7</v>
      </c>
      <c r="D35" s="45" t="s">
        <v>15</v>
      </c>
      <c r="E35" s="49" t="s">
        <v>333</v>
      </c>
      <c r="F35" s="48">
        <v>244</v>
      </c>
      <c r="G35" s="18">
        <v>537.3</v>
      </c>
      <c r="H35" s="18">
        <v>537.3</v>
      </c>
      <c r="I35" s="33">
        <f t="shared" si="0"/>
        <v>100</v>
      </c>
    </row>
    <row r="36" spans="1:9" ht="15.75">
      <c r="A36" s="12" t="s">
        <v>134</v>
      </c>
      <c r="B36" s="45"/>
      <c r="C36" s="45" t="s">
        <v>7</v>
      </c>
      <c r="D36" s="45" t="s">
        <v>15</v>
      </c>
      <c r="E36" s="49" t="s">
        <v>333</v>
      </c>
      <c r="F36" s="48">
        <v>244</v>
      </c>
      <c r="G36" s="18">
        <v>537.3</v>
      </c>
      <c r="H36" s="18">
        <v>537.3</v>
      </c>
      <c r="I36" s="33">
        <f t="shared" si="0"/>
        <v>100</v>
      </c>
    </row>
    <row r="37" spans="1:9" ht="47.25">
      <c r="A37" s="12" t="s">
        <v>334</v>
      </c>
      <c r="B37" s="45"/>
      <c r="C37" s="45" t="s">
        <v>7</v>
      </c>
      <c r="D37" s="45" t="s">
        <v>15</v>
      </c>
      <c r="E37" s="49" t="s">
        <v>335</v>
      </c>
      <c r="F37" s="48"/>
      <c r="G37" s="18">
        <f>SUM(G38)</f>
        <v>5194.999999999999</v>
      </c>
      <c r="H37" s="18">
        <f>SUM(H38)</f>
        <v>5194.999999999999</v>
      </c>
      <c r="I37" s="33">
        <f t="shared" si="0"/>
        <v>100</v>
      </c>
    </row>
    <row r="38" spans="1:9" ht="31.5">
      <c r="A38" s="12" t="s">
        <v>336</v>
      </c>
      <c r="B38" s="45"/>
      <c r="C38" s="45" t="s">
        <v>7</v>
      </c>
      <c r="D38" s="45" t="s">
        <v>15</v>
      </c>
      <c r="E38" s="49" t="s">
        <v>337</v>
      </c>
      <c r="F38" s="48"/>
      <c r="G38" s="18">
        <f>SUM(G39)</f>
        <v>5194.999999999999</v>
      </c>
      <c r="H38" s="18">
        <f>SUM(H39)</f>
        <v>5194.999999999999</v>
      </c>
      <c r="I38" s="33">
        <f t="shared" si="0"/>
        <v>100</v>
      </c>
    </row>
    <row r="39" spans="1:9" ht="31.5">
      <c r="A39" s="12" t="s">
        <v>338</v>
      </c>
      <c r="B39" s="45"/>
      <c r="C39" s="45" t="s">
        <v>7</v>
      </c>
      <c r="D39" s="45" t="s">
        <v>15</v>
      </c>
      <c r="E39" s="49" t="s">
        <v>339</v>
      </c>
      <c r="F39" s="48"/>
      <c r="G39" s="18">
        <f>SUM(G40,G42,G44)</f>
        <v>5194.999999999999</v>
      </c>
      <c r="H39" s="18">
        <f>SUM(H40,H42,H44)</f>
        <v>5194.999999999999</v>
      </c>
      <c r="I39" s="33">
        <f t="shared" si="0"/>
        <v>100</v>
      </c>
    </row>
    <row r="40" spans="1:9" ht="47.25" customHeight="1">
      <c r="A40" s="13" t="s">
        <v>272</v>
      </c>
      <c r="B40" s="45"/>
      <c r="C40" s="45" t="s">
        <v>7</v>
      </c>
      <c r="D40" s="45" t="s">
        <v>15</v>
      </c>
      <c r="E40" s="49" t="s">
        <v>339</v>
      </c>
      <c r="F40" s="48">
        <v>111</v>
      </c>
      <c r="G40" s="21">
        <v>4374.9</v>
      </c>
      <c r="H40" s="18">
        <v>4374.9</v>
      </c>
      <c r="I40" s="33">
        <f t="shared" si="0"/>
        <v>100</v>
      </c>
    </row>
    <row r="41" spans="1:9" ht="15.75">
      <c r="A41" s="12" t="s">
        <v>134</v>
      </c>
      <c r="B41" s="45"/>
      <c r="C41" s="45" t="s">
        <v>7</v>
      </c>
      <c r="D41" s="45" t="s">
        <v>15</v>
      </c>
      <c r="E41" s="49" t="s">
        <v>339</v>
      </c>
      <c r="F41" s="48">
        <v>111</v>
      </c>
      <c r="G41" s="21">
        <v>4374.9</v>
      </c>
      <c r="H41" s="21">
        <v>4374.9</v>
      </c>
      <c r="I41" s="33">
        <f t="shared" si="0"/>
        <v>100</v>
      </c>
    </row>
    <row r="42" spans="1:9" ht="31.5">
      <c r="A42" s="13" t="s">
        <v>273</v>
      </c>
      <c r="B42" s="45"/>
      <c r="C42" s="45" t="s">
        <v>7</v>
      </c>
      <c r="D42" s="45" t="s">
        <v>15</v>
      </c>
      <c r="E42" s="49" t="s">
        <v>339</v>
      </c>
      <c r="F42" s="48">
        <v>242</v>
      </c>
      <c r="G42" s="21">
        <v>437.7</v>
      </c>
      <c r="H42" s="18">
        <v>437.7</v>
      </c>
      <c r="I42" s="33">
        <f t="shared" si="0"/>
        <v>100</v>
      </c>
    </row>
    <row r="43" spans="1:9" ht="15.75">
      <c r="A43" s="12" t="s">
        <v>134</v>
      </c>
      <c r="B43" s="45"/>
      <c r="C43" s="45" t="s">
        <v>7</v>
      </c>
      <c r="D43" s="45" t="s">
        <v>15</v>
      </c>
      <c r="E43" s="49" t="s">
        <v>339</v>
      </c>
      <c r="F43" s="48">
        <v>242</v>
      </c>
      <c r="G43" s="21">
        <v>437.7</v>
      </c>
      <c r="H43" s="18">
        <v>437.7</v>
      </c>
      <c r="I43" s="33">
        <f t="shared" si="0"/>
        <v>100</v>
      </c>
    </row>
    <row r="44" spans="1:9" ht="31.5">
      <c r="A44" s="13" t="s">
        <v>274</v>
      </c>
      <c r="B44" s="45"/>
      <c r="C44" s="45" t="s">
        <v>7</v>
      </c>
      <c r="D44" s="45" t="s">
        <v>15</v>
      </c>
      <c r="E44" s="49" t="s">
        <v>339</v>
      </c>
      <c r="F44" s="48">
        <v>244</v>
      </c>
      <c r="G44" s="21">
        <v>382.4</v>
      </c>
      <c r="H44" s="18">
        <v>382.4</v>
      </c>
      <c r="I44" s="33">
        <f t="shared" si="0"/>
        <v>100</v>
      </c>
    </row>
    <row r="45" spans="1:9" ht="15.75">
      <c r="A45" s="12" t="s">
        <v>134</v>
      </c>
      <c r="B45" s="45"/>
      <c r="C45" s="45" t="s">
        <v>7</v>
      </c>
      <c r="D45" s="45" t="s">
        <v>15</v>
      </c>
      <c r="E45" s="49" t="s">
        <v>339</v>
      </c>
      <c r="F45" s="48">
        <v>244</v>
      </c>
      <c r="G45" s="21">
        <v>382.4</v>
      </c>
      <c r="H45" s="21">
        <v>382.4</v>
      </c>
      <c r="I45" s="33">
        <f t="shared" si="0"/>
        <v>100</v>
      </c>
    </row>
    <row r="46" spans="1:9" ht="47.25">
      <c r="A46" s="12" t="s">
        <v>340</v>
      </c>
      <c r="B46" s="45"/>
      <c r="C46" s="45" t="s">
        <v>7</v>
      </c>
      <c r="D46" s="45" t="s">
        <v>15</v>
      </c>
      <c r="E46" s="49" t="s">
        <v>341</v>
      </c>
      <c r="F46" s="48"/>
      <c r="G46" s="18">
        <f>SUM(G47)</f>
        <v>2629</v>
      </c>
      <c r="H46" s="18">
        <f>SUM(H47)</f>
        <v>2628.9</v>
      </c>
      <c r="I46" s="33">
        <f t="shared" si="0"/>
        <v>99.99619627234691</v>
      </c>
    </row>
    <row r="47" spans="1:9" ht="78.75">
      <c r="A47" s="12" t="s">
        <v>342</v>
      </c>
      <c r="B47" s="45"/>
      <c r="C47" s="45" t="s">
        <v>7</v>
      </c>
      <c r="D47" s="45" t="s">
        <v>15</v>
      </c>
      <c r="E47" s="49" t="s">
        <v>343</v>
      </c>
      <c r="F47" s="48"/>
      <c r="G47" s="18">
        <f>SUM(G48,G50,G52)</f>
        <v>2629</v>
      </c>
      <c r="H47" s="18">
        <f>SUM(H48,H50,H52)</f>
        <v>2628.9</v>
      </c>
      <c r="I47" s="33">
        <f t="shared" si="0"/>
        <v>99.99619627234691</v>
      </c>
    </row>
    <row r="48" spans="1:9" ht="15.75">
      <c r="A48" s="13" t="s">
        <v>272</v>
      </c>
      <c r="B48" s="45"/>
      <c r="C48" s="45" t="s">
        <v>7</v>
      </c>
      <c r="D48" s="45" t="s">
        <v>15</v>
      </c>
      <c r="E48" s="49" t="s">
        <v>343</v>
      </c>
      <c r="F48" s="48">
        <v>111</v>
      </c>
      <c r="G48" s="21">
        <v>2190.1</v>
      </c>
      <c r="H48" s="18">
        <v>2190</v>
      </c>
      <c r="I48" s="33">
        <f t="shared" si="0"/>
        <v>99.99543399844755</v>
      </c>
    </row>
    <row r="49" spans="1:9" ht="15.75">
      <c r="A49" s="12" t="s">
        <v>134</v>
      </c>
      <c r="B49" s="45"/>
      <c r="C49" s="45" t="s">
        <v>7</v>
      </c>
      <c r="D49" s="45" t="s">
        <v>15</v>
      </c>
      <c r="E49" s="49" t="s">
        <v>343</v>
      </c>
      <c r="F49" s="48">
        <v>111</v>
      </c>
      <c r="G49" s="21">
        <v>2190.1</v>
      </c>
      <c r="H49" s="18">
        <v>2190</v>
      </c>
      <c r="I49" s="33">
        <f t="shared" si="0"/>
        <v>99.99543399844755</v>
      </c>
    </row>
    <row r="50" spans="1:9" ht="31.5">
      <c r="A50" s="13" t="s">
        <v>273</v>
      </c>
      <c r="B50" s="45"/>
      <c r="C50" s="45" t="s">
        <v>7</v>
      </c>
      <c r="D50" s="45" t="s">
        <v>15</v>
      </c>
      <c r="E50" s="49" t="s">
        <v>343</v>
      </c>
      <c r="F50" s="48">
        <v>242</v>
      </c>
      <c r="G50" s="21">
        <v>124.6</v>
      </c>
      <c r="H50" s="22">
        <v>124.6</v>
      </c>
      <c r="I50" s="33">
        <f t="shared" si="0"/>
        <v>100</v>
      </c>
    </row>
    <row r="51" spans="1:9" ht="15.75">
      <c r="A51" s="12" t="s">
        <v>134</v>
      </c>
      <c r="B51" s="45"/>
      <c r="C51" s="45" t="s">
        <v>7</v>
      </c>
      <c r="D51" s="45" t="s">
        <v>15</v>
      </c>
      <c r="E51" s="49" t="s">
        <v>343</v>
      </c>
      <c r="F51" s="48">
        <v>242</v>
      </c>
      <c r="G51" s="21">
        <v>124.6</v>
      </c>
      <c r="H51" s="18">
        <v>124.6</v>
      </c>
      <c r="I51" s="33">
        <f t="shared" si="0"/>
        <v>100</v>
      </c>
    </row>
    <row r="52" spans="1:9" ht="31.5">
      <c r="A52" s="13" t="s">
        <v>274</v>
      </c>
      <c r="B52" s="45"/>
      <c r="C52" s="45" t="s">
        <v>7</v>
      </c>
      <c r="D52" s="45" t="s">
        <v>15</v>
      </c>
      <c r="E52" s="49" t="s">
        <v>343</v>
      </c>
      <c r="F52" s="48">
        <v>244</v>
      </c>
      <c r="G52" s="21">
        <v>314.3</v>
      </c>
      <c r="H52" s="18">
        <v>314.3</v>
      </c>
      <c r="I52" s="33">
        <f t="shared" si="0"/>
        <v>100</v>
      </c>
    </row>
    <row r="53" spans="1:9" ht="15.75">
      <c r="A53" s="12" t="s">
        <v>134</v>
      </c>
      <c r="B53" s="45"/>
      <c r="C53" s="45" t="s">
        <v>7</v>
      </c>
      <c r="D53" s="45" t="s">
        <v>15</v>
      </c>
      <c r="E53" s="49" t="s">
        <v>343</v>
      </c>
      <c r="F53" s="48">
        <v>244</v>
      </c>
      <c r="G53" s="21">
        <v>314.3</v>
      </c>
      <c r="H53" s="18">
        <v>314.3</v>
      </c>
      <c r="I53" s="33">
        <f t="shared" si="0"/>
        <v>100</v>
      </c>
    </row>
    <row r="54" spans="1:9" ht="15.75">
      <c r="A54" s="12" t="s">
        <v>42</v>
      </c>
      <c r="B54" s="45"/>
      <c r="C54" s="45" t="s">
        <v>7</v>
      </c>
      <c r="D54" s="45" t="s">
        <v>15</v>
      </c>
      <c r="E54" s="44" t="s">
        <v>43</v>
      </c>
      <c r="F54" s="16"/>
      <c r="G54" s="18">
        <f>SUM(G55,G57,G59)</f>
        <v>3058.2</v>
      </c>
      <c r="H54" s="18">
        <f>SUM(H55,H57,H59)</f>
        <v>3056.5</v>
      </c>
      <c r="I54" s="33">
        <f t="shared" si="0"/>
        <v>99.9444117454712</v>
      </c>
    </row>
    <row r="55" spans="1:9" ht="63">
      <c r="A55" s="10" t="s">
        <v>344</v>
      </c>
      <c r="B55" s="45"/>
      <c r="C55" s="45" t="s">
        <v>7</v>
      </c>
      <c r="D55" s="45" t="s">
        <v>15</v>
      </c>
      <c r="E55" s="49" t="s">
        <v>241</v>
      </c>
      <c r="F55" s="50"/>
      <c r="G55" s="18">
        <f>SUM(G56)</f>
        <v>12</v>
      </c>
      <c r="H55" s="18">
        <f>SUM(H56)</f>
        <v>10.3</v>
      </c>
      <c r="I55" s="33">
        <f t="shared" si="0"/>
        <v>85.83333333333334</v>
      </c>
    </row>
    <row r="56" spans="1:9" ht="31.5">
      <c r="A56" s="13" t="s">
        <v>273</v>
      </c>
      <c r="B56" s="45"/>
      <c r="C56" s="45" t="s">
        <v>7</v>
      </c>
      <c r="D56" s="45" t="s">
        <v>15</v>
      </c>
      <c r="E56" s="49" t="s">
        <v>241</v>
      </c>
      <c r="F56" s="48">
        <v>242</v>
      </c>
      <c r="G56" s="21">
        <v>12</v>
      </c>
      <c r="H56" s="18">
        <v>10.3</v>
      </c>
      <c r="I56" s="33">
        <f t="shared" si="0"/>
        <v>85.83333333333334</v>
      </c>
    </row>
    <row r="57" spans="1:9" ht="31.5">
      <c r="A57" s="10" t="s">
        <v>235</v>
      </c>
      <c r="B57" s="48"/>
      <c r="C57" s="48" t="s">
        <v>7</v>
      </c>
      <c r="D57" s="45" t="s">
        <v>15</v>
      </c>
      <c r="E57" s="49" t="s">
        <v>239</v>
      </c>
      <c r="F57" s="48"/>
      <c r="G57" s="18">
        <f>SUM(G58)</f>
        <v>2830</v>
      </c>
      <c r="H57" s="18">
        <f>SUM(H58)</f>
        <v>2830</v>
      </c>
      <c r="I57" s="33">
        <f t="shared" si="0"/>
        <v>100</v>
      </c>
    </row>
    <row r="58" spans="1:9" ht="31.5">
      <c r="A58" s="13" t="s">
        <v>273</v>
      </c>
      <c r="B58" s="48"/>
      <c r="C58" s="48" t="s">
        <v>7</v>
      </c>
      <c r="D58" s="45" t="s">
        <v>15</v>
      </c>
      <c r="E58" s="49" t="s">
        <v>239</v>
      </c>
      <c r="F58" s="51" t="s">
        <v>320</v>
      </c>
      <c r="G58" s="21">
        <v>2830</v>
      </c>
      <c r="H58" s="21">
        <v>2830</v>
      </c>
      <c r="I58" s="33">
        <f t="shared" si="0"/>
        <v>100</v>
      </c>
    </row>
    <row r="59" spans="1:9" ht="47.25">
      <c r="A59" s="13" t="s">
        <v>345</v>
      </c>
      <c r="B59" s="45"/>
      <c r="C59" s="45" t="s">
        <v>7</v>
      </c>
      <c r="D59" s="45" t="s">
        <v>15</v>
      </c>
      <c r="E59" s="49" t="s">
        <v>346</v>
      </c>
      <c r="F59" s="48"/>
      <c r="G59" s="18">
        <f>SUM(G60)</f>
        <v>216.2</v>
      </c>
      <c r="H59" s="18">
        <f>SUM(H60)</f>
        <v>216.2</v>
      </c>
      <c r="I59" s="33">
        <f t="shared" si="0"/>
        <v>100</v>
      </c>
    </row>
    <row r="60" spans="1:9" ht="40.5" customHeight="1">
      <c r="A60" s="13" t="s">
        <v>274</v>
      </c>
      <c r="B60" s="45"/>
      <c r="C60" s="45" t="s">
        <v>7</v>
      </c>
      <c r="D60" s="45" t="s">
        <v>15</v>
      </c>
      <c r="E60" s="49" t="s">
        <v>346</v>
      </c>
      <c r="F60" s="48">
        <v>244</v>
      </c>
      <c r="G60" s="21">
        <v>216.2</v>
      </c>
      <c r="H60" s="18">
        <v>216.2</v>
      </c>
      <c r="I60" s="33">
        <f t="shared" si="0"/>
        <v>100</v>
      </c>
    </row>
    <row r="61" spans="1:9" ht="15.75">
      <c r="A61" s="5" t="s">
        <v>18</v>
      </c>
      <c r="B61" s="45"/>
      <c r="C61" s="45" t="s">
        <v>7</v>
      </c>
      <c r="D61" s="45">
        <v>11</v>
      </c>
      <c r="E61" s="45"/>
      <c r="F61" s="45"/>
      <c r="G61" s="18">
        <f aca="true" t="shared" si="1" ref="G61:H63">SUM(G62)</f>
        <v>1040</v>
      </c>
      <c r="H61" s="18">
        <f t="shared" si="1"/>
        <v>0</v>
      </c>
      <c r="I61" s="33">
        <f t="shared" si="0"/>
        <v>0</v>
      </c>
    </row>
    <row r="62" spans="1:9" ht="15.75">
      <c r="A62" s="5" t="s">
        <v>18</v>
      </c>
      <c r="B62" s="48"/>
      <c r="C62" s="48" t="s">
        <v>7</v>
      </c>
      <c r="D62" s="48">
        <v>11</v>
      </c>
      <c r="E62" s="48" t="s">
        <v>19</v>
      </c>
      <c r="F62" s="48"/>
      <c r="G62" s="18">
        <f t="shared" si="1"/>
        <v>1040</v>
      </c>
      <c r="H62" s="18">
        <f t="shared" si="1"/>
        <v>0</v>
      </c>
      <c r="I62" s="33">
        <f t="shared" si="0"/>
        <v>0</v>
      </c>
    </row>
    <row r="63" spans="1:9" ht="32.25" customHeight="1">
      <c r="A63" s="5" t="s">
        <v>20</v>
      </c>
      <c r="B63" s="48"/>
      <c r="C63" s="48" t="s">
        <v>7</v>
      </c>
      <c r="D63" s="48">
        <v>11</v>
      </c>
      <c r="E63" s="48" t="s">
        <v>21</v>
      </c>
      <c r="F63" s="48"/>
      <c r="G63" s="18">
        <f t="shared" si="1"/>
        <v>1040</v>
      </c>
      <c r="H63" s="18">
        <f t="shared" si="1"/>
        <v>0</v>
      </c>
      <c r="I63" s="33">
        <f t="shared" si="0"/>
        <v>0</v>
      </c>
    </row>
    <row r="64" spans="1:9" ht="15.75">
      <c r="A64" s="5" t="s">
        <v>281</v>
      </c>
      <c r="B64" s="48"/>
      <c r="C64" s="48" t="s">
        <v>7</v>
      </c>
      <c r="D64" s="48">
        <v>11</v>
      </c>
      <c r="E64" s="48" t="s">
        <v>21</v>
      </c>
      <c r="F64" s="48">
        <v>870</v>
      </c>
      <c r="G64" s="22">
        <v>1040</v>
      </c>
      <c r="H64" s="21">
        <v>0</v>
      </c>
      <c r="I64" s="33">
        <f t="shared" si="0"/>
        <v>0</v>
      </c>
    </row>
    <row r="65" spans="1:9" ht="30" customHeight="1">
      <c r="A65" s="12" t="s">
        <v>70</v>
      </c>
      <c r="B65" s="45"/>
      <c r="C65" s="45" t="s">
        <v>7</v>
      </c>
      <c r="D65" s="45">
        <v>13</v>
      </c>
      <c r="E65" s="45"/>
      <c r="F65" s="45"/>
      <c r="G65" s="18">
        <f>SUM(G66,G70,G77,G80,G86)</f>
        <v>44735.299999999996</v>
      </c>
      <c r="H65" s="18">
        <f>SUM(H66,H70,H77,H80,H86)</f>
        <v>37015.799999999996</v>
      </c>
      <c r="I65" s="33">
        <f t="shared" si="0"/>
        <v>82.74405223615355</v>
      </c>
    </row>
    <row r="66" spans="1:9" ht="63">
      <c r="A66" s="12" t="s">
        <v>10</v>
      </c>
      <c r="B66" s="45"/>
      <c r="C66" s="45" t="s">
        <v>7</v>
      </c>
      <c r="D66" s="45">
        <v>13</v>
      </c>
      <c r="E66" s="48" t="s">
        <v>11</v>
      </c>
      <c r="F66" s="45"/>
      <c r="G66" s="18">
        <f>SUM(G67)</f>
        <v>444.2</v>
      </c>
      <c r="H66" s="18">
        <f>SUM(H67)</f>
        <v>444.09999999999997</v>
      </c>
      <c r="I66" s="33">
        <f t="shared" si="0"/>
        <v>99.97748761819</v>
      </c>
    </row>
    <row r="67" spans="1:9" ht="31.5">
      <c r="A67" s="12" t="s">
        <v>236</v>
      </c>
      <c r="B67" s="45"/>
      <c r="C67" s="45" t="s">
        <v>7</v>
      </c>
      <c r="D67" s="45">
        <v>13</v>
      </c>
      <c r="E67" s="49" t="s">
        <v>237</v>
      </c>
      <c r="F67" s="48"/>
      <c r="G67" s="18">
        <f>SUM(G68,G69)</f>
        <v>444.2</v>
      </c>
      <c r="H67" s="18">
        <f>SUM(H68,H69)</f>
        <v>444.09999999999997</v>
      </c>
      <c r="I67" s="33">
        <f t="shared" si="0"/>
        <v>99.97748761819</v>
      </c>
    </row>
    <row r="68" spans="1:9" ht="15.75">
      <c r="A68" s="12" t="s">
        <v>282</v>
      </c>
      <c r="B68" s="45"/>
      <c r="C68" s="45" t="s">
        <v>7</v>
      </c>
      <c r="D68" s="45">
        <v>13</v>
      </c>
      <c r="E68" s="49" t="s">
        <v>237</v>
      </c>
      <c r="F68" s="48">
        <v>852</v>
      </c>
      <c r="G68" s="21">
        <v>371</v>
      </c>
      <c r="H68" s="18">
        <v>370.9</v>
      </c>
      <c r="I68" s="33">
        <f t="shared" si="0"/>
        <v>99.97304582210242</v>
      </c>
    </row>
    <row r="69" spans="1:9" ht="15.75">
      <c r="A69" s="12" t="s">
        <v>283</v>
      </c>
      <c r="B69" s="45"/>
      <c r="C69" s="45" t="s">
        <v>7</v>
      </c>
      <c r="D69" s="45">
        <v>13</v>
      </c>
      <c r="E69" s="49" t="s">
        <v>237</v>
      </c>
      <c r="F69" s="48">
        <v>862</v>
      </c>
      <c r="G69" s="21">
        <v>73.2</v>
      </c>
      <c r="H69" s="21">
        <v>73.2</v>
      </c>
      <c r="I69" s="33">
        <f t="shared" si="0"/>
        <v>100</v>
      </c>
    </row>
    <row r="70" spans="1:9" ht="31.5">
      <c r="A70" s="12" t="s">
        <v>347</v>
      </c>
      <c r="B70" s="45"/>
      <c r="C70" s="48" t="s">
        <v>7</v>
      </c>
      <c r="D70" s="45">
        <v>13</v>
      </c>
      <c r="E70" s="49" t="s">
        <v>348</v>
      </c>
      <c r="F70" s="48"/>
      <c r="G70" s="18">
        <f>SUM(G71)</f>
        <v>7901.400000000001</v>
      </c>
      <c r="H70" s="18">
        <f>SUM(H71)</f>
        <v>7863</v>
      </c>
      <c r="I70" s="33">
        <f t="shared" si="0"/>
        <v>99.51401017541195</v>
      </c>
    </row>
    <row r="71" spans="1:9" ht="31.5">
      <c r="A71" s="12" t="s">
        <v>40</v>
      </c>
      <c r="B71" s="45"/>
      <c r="C71" s="48" t="s">
        <v>7</v>
      </c>
      <c r="D71" s="45">
        <v>13</v>
      </c>
      <c r="E71" s="49" t="s">
        <v>349</v>
      </c>
      <c r="F71" s="48"/>
      <c r="G71" s="21">
        <f>SUM(G72:G76)</f>
        <v>7901.400000000001</v>
      </c>
      <c r="H71" s="21">
        <f>SUM(H72:H76)</f>
        <v>7863</v>
      </c>
      <c r="I71" s="33">
        <f t="shared" si="0"/>
        <v>99.51401017541195</v>
      </c>
    </row>
    <row r="72" spans="1:9" ht="15.75">
      <c r="A72" s="13" t="s">
        <v>272</v>
      </c>
      <c r="B72" s="45"/>
      <c r="C72" s="48" t="s">
        <v>7</v>
      </c>
      <c r="D72" s="45">
        <v>13</v>
      </c>
      <c r="E72" s="49" t="s">
        <v>349</v>
      </c>
      <c r="F72" s="48">
        <v>111</v>
      </c>
      <c r="G72" s="21">
        <v>4447.4</v>
      </c>
      <c r="H72" s="21">
        <v>4446.4</v>
      </c>
      <c r="I72" s="33">
        <f t="shared" si="0"/>
        <v>99.97751495255655</v>
      </c>
    </row>
    <row r="73" spans="1:9" ht="31.5">
      <c r="A73" s="13" t="s">
        <v>273</v>
      </c>
      <c r="B73" s="45"/>
      <c r="C73" s="48" t="s">
        <v>7</v>
      </c>
      <c r="D73" s="45">
        <v>13</v>
      </c>
      <c r="E73" s="49" t="s">
        <v>349</v>
      </c>
      <c r="F73" s="48">
        <v>242</v>
      </c>
      <c r="G73" s="21">
        <v>370.6</v>
      </c>
      <c r="H73" s="18">
        <v>352.1</v>
      </c>
      <c r="I73" s="33">
        <f t="shared" si="0"/>
        <v>95.00809498111171</v>
      </c>
    </row>
    <row r="74" spans="1:9" ht="31.5">
      <c r="A74" s="13" t="s">
        <v>274</v>
      </c>
      <c r="B74" s="45"/>
      <c r="C74" s="48" t="s">
        <v>7</v>
      </c>
      <c r="D74" s="45">
        <v>13</v>
      </c>
      <c r="E74" s="49" t="s">
        <v>349</v>
      </c>
      <c r="F74" s="48">
        <v>244</v>
      </c>
      <c r="G74" s="21">
        <v>442.2</v>
      </c>
      <c r="H74" s="18">
        <v>423.5</v>
      </c>
      <c r="I74" s="33">
        <f t="shared" si="0"/>
        <v>95.77114427860697</v>
      </c>
    </row>
    <row r="75" spans="1:9" ht="47.25">
      <c r="A75" s="13" t="s">
        <v>268</v>
      </c>
      <c r="B75" s="45"/>
      <c r="C75" s="48" t="s">
        <v>7</v>
      </c>
      <c r="D75" s="45">
        <v>13</v>
      </c>
      <c r="E75" s="49" t="s">
        <v>349</v>
      </c>
      <c r="F75" s="48">
        <v>611</v>
      </c>
      <c r="G75" s="21">
        <v>2640.9</v>
      </c>
      <c r="H75" s="18">
        <v>2640.8</v>
      </c>
      <c r="I75" s="33">
        <f t="shared" si="0"/>
        <v>99.99621341209436</v>
      </c>
    </row>
    <row r="76" spans="1:9" ht="29.25" customHeight="1">
      <c r="A76" s="12" t="s">
        <v>282</v>
      </c>
      <c r="B76" s="45"/>
      <c r="C76" s="48" t="s">
        <v>7</v>
      </c>
      <c r="D76" s="45">
        <v>13</v>
      </c>
      <c r="E76" s="49" t="s">
        <v>349</v>
      </c>
      <c r="F76" s="48">
        <v>852</v>
      </c>
      <c r="G76" s="21">
        <v>0.3</v>
      </c>
      <c r="H76" s="18">
        <v>0.2</v>
      </c>
      <c r="I76" s="33">
        <f t="shared" si="0"/>
        <v>66.66666666666667</v>
      </c>
    </row>
    <row r="77" spans="1:9" ht="31.5">
      <c r="A77" s="12" t="s">
        <v>152</v>
      </c>
      <c r="B77" s="48"/>
      <c r="C77" s="48" t="s">
        <v>7</v>
      </c>
      <c r="D77" s="45">
        <v>13</v>
      </c>
      <c r="E77" s="49" t="s">
        <v>153</v>
      </c>
      <c r="F77" s="48"/>
      <c r="G77" s="18">
        <f>SUM(G78)</f>
        <v>27609.5</v>
      </c>
      <c r="H77" s="18">
        <f>SUM(H78)</f>
        <v>27609.5</v>
      </c>
      <c r="I77" s="33">
        <f t="shared" si="0"/>
        <v>100</v>
      </c>
    </row>
    <row r="78" spans="1:9" ht="31.5">
      <c r="A78" s="12" t="s">
        <v>40</v>
      </c>
      <c r="B78" s="48"/>
      <c r="C78" s="48" t="s">
        <v>7</v>
      </c>
      <c r="D78" s="45">
        <v>13</v>
      </c>
      <c r="E78" s="49" t="s">
        <v>154</v>
      </c>
      <c r="F78" s="48"/>
      <c r="G78" s="18">
        <f>SUM(G79)</f>
        <v>27609.5</v>
      </c>
      <c r="H78" s="18">
        <f>SUM(H79)</f>
        <v>27609.5</v>
      </c>
      <c r="I78" s="33">
        <f t="shared" si="0"/>
        <v>100</v>
      </c>
    </row>
    <row r="79" spans="1:9" ht="47.25">
      <c r="A79" s="13" t="s">
        <v>268</v>
      </c>
      <c r="B79" s="48"/>
      <c r="C79" s="48" t="s">
        <v>7</v>
      </c>
      <c r="D79" s="45">
        <v>13</v>
      </c>
      <c r="E79" s="49" t="s">
        <v>154</v>
      </c>
      <c r="F79" s="51" t="s">
        <v>269</v>
      </c>
      <c r="G79" s="21">
        <v>27609.5</v>
      </c>
      <c r="H79" s="18">
        <v>27609.5</v>
      </c>
      <c r="I79" s="33">
        <f aca="true" t="shared" si="2" ref="I79:I142">H79/G79*100</f>
        <v>100</v>
      </c>
    </row>
    <row r="80" spans="1:9" ht="15.75">
      <c r="A80" s="13" t="s">
        <v>225</v>
      </c>
      <c r="B80" s="48"/>
      <c r="C80" s="48" t="s">
        <v>7</v>
      </c>
      <c r="D80" s="45">
        <v>13</v>
      </c>
      <c r="E80" s="49" t="s">
        <v>226</v>
      </c>
      <c r="F80" s="48"/>
      <c r="G80" s="18">
        <f>SUM(,G81)</f>
        <v>7681</v>
      </c>
      <c r="H80" s="18">
        <f>SUM(,H81)</f>
        <v>0</v>
      </c>
      <c r="I80" s="33">
        <f t="shared" si="2"/>
        <v>0</v>
      </c>
    </row>
    <row r="81" spans="1:9" ht="110.25">
      <c r="A81" s="13" t="s">
        <v>350</v>
      </c>
      <c r="B81" s="48"/>
      <c r="C81" s="48" t="s">
        <v>7</v>
      </c>
      <c r="D81" s="45">
        <v>13</v>
      </c>
      <c r="E81" s="49" t="s">
        <v>319</v>
      </c>
      <c r="F81" s="48"/>
      <c r="G81" s="18">
        <f>SUM(G82,G84)</f>
        <v>7681</v>
      </c>
      <c r="H81" s="18">
        <f>SUM(H82,H84)</f>
        <v>0</v>
      </c>
      <c r="I81" s="33">
        <f t="shared" si="2"/>
        <v>0</v>
      </c>
    </row>
    <row r="82" spans="1:9" ht="47.25">
      <c r="A82" s="13" t="s">
        <v>351</v>
      </c>
      <c r="B82" s="48"/>
      <c r="C82" s="48" t="s">
        <v>7</v>
      </c>
      <c r="D82" s="45">
        <v>13</v>
      </c>
      <c r="E82" s="49" t="s">
        <v>323</v>
      </c>
      <c r="F82" s="48"/>
      <c r="G82" s="18">
        <f>SUM(G83)</f>
        <v>4147.2</v>
      </c>
      <c r="H82" s="18">
        <f>SUM(H83)</f>
        <v>0</v>
      </c>
      <c r="I82" s="33">
        <f t="shared" si="2"/>
        <v>0</v>
      </c>
    </row>
    <row r="83" spans="1:9" ht="15.75">
      <c r="A83" s="13" t="s">
        <v>276</v>
      </c>
      <c r="B83" s="48"/>
      <c r="C83" s="48" t="s">
        <v>7</v>
      </c>
      <c r="D83" s="45">
        <v>13</v>
      </c>
      <c r="E83" s="49" t="s">
        <v>323</v>
      </c>
      <c r="F83" s="48">
        <v>612</v>
      </c>
      <c r="G83" s="21">
        <v>4147.2</v>
      </c>
      <c r="H83" s="18">
        <v>0</v>
      </c>
      <c r="I83" s="33">
        <f t="shared" si="2"/>
        <v>0</v>
      </c>
    </row>
    <row r="84" spans="1:9" ht="47.25">
      <c r="A84" s="13" t="s">
        <v>352</v>
      </c>
      <c r="B84" s="48"/>
      <c r="C84" s="48" t="s">
        <v>7</v>
      </c>
      <c r="D84" s="45">
        <v>13</v>
      </c>
      <c r="E84" s="49" t="s">
        <v>324</v>
      </c>
      <c r="F84" s="48"/>
      <c r="G84" s="18">
        <f>SUM(G85)</f>
        <v>3533.8</v>
      </c>
      <c r="H84" s="18">
        <f>SUM(H85)</f>
        <v>0</v>
      </c>
      <c r="I84" s="33">
        <f t="shared" si="2"/>
        <v>0</v>
      </c>
    </row>
    <row r="85" spans="1:9" ht="15.75">
      <c r="A85" s="13" t="s">
        <v>276</v>
      </c>
      <c r="B85" s="48"/>
      <c r="C85" s="48" t="s">
        <v>7</v>
      </c>
      <c r="D85" s="45">
        <v>13</v>
      </c>
      <c r="E85" s="49" t="s">
        <v>324</v>
      </c>
      <c r="F85" s="48">
        <v>612</v>
      </c>
      <c r="G85" s="21">
        <v>3533.8</v>
      </c>
      <c r="H85" s="18">
        <v>0</v>
      </c>
      <c r="I85" s="33">
        <f t="shared" si="2"/>
        <v>0</v>
      </c>
    </row>
    <row r="86" spans="1:9" ht="15.75">
      <c r="A86" s="12" t="s">
        <v>42</v>
      </c>
      <c r="B86" s="45"/>
      <c r="C86" s="45" t="s">
        <v>7</v>
      </c>
      <c r="D86" s="45">
        <v>13</v>
      </c>
      <c r="E86" s="44" t="s">
        <v>43</v>
      </c>
      <c r="F86" s="48"/>
      <c r="G86" s="18">
        <f>SUM(G87)</f>
        <v>1099.2</v>
      </c>
      <c r="H86" s="18">
        <f>SUM(H87)</f>
        <v>1099.2</v>
      </c>
      <c r="I86" s="33">
        <f t="shared" si="2"/>
        <v>100</v>
      </c>
    </row>
    <row r="87" spans="1:9" ht="31.5">
      <c r="A87" s="10" t="s">
        <v>235</v>
      </c>
      <c r="B87" s="48"/>
      <c r="C87" s="45" t="s">
        <v>7</v>
      </c>
      <c r="D87" s="45">
        <v>13</v>
      </c>
      <c r="E87" s="49" t="s">
        <v>239</v>
      </c>
      <c r="F87" s="48"/>
      <c r="G87" s="18">
        <f>SUM(G88)</f>
        <v>1099.2</v>
      </c>
      <c r="H87" s="18">
        <f>SUM(H88)</f>
        <v>1099.2</v>
      </c>
      <c r="I87" s="33">
        <f t="shared" si="2"/>
        <v>100</v>
      </c>
    </row>
    <row r="88" spans="1:9" ht="15.75">
      <c r="A88" s="13" t="s">
        <v>276</v>
      </c>
      <c r="B88" s="48"/>
      <c r="C88" s="45" t="s">
        <v>7</v>
      </c>
      <c r="D88" s="45">
        <v>13</v>
      </c>
      <c r="E88" s="49" t="s">
        <v>239</v>
      </c>
      <c r="F88" s="48">
        <v>612</v>
      </c>
      <c r="G88" s="21">
        <v>1099.2</v>
      </c>
      <c r="H88" s="18">
        <v>1099.2</v>
      </c>
      <c r="I88" s="33">
        <f t="shared" si="2"/>
        <v>100</v>
      </c>
    </row>
    <row r="89" spans="1:9" ht="15.75">
      <c r="A89" s="5" t="s">
        <v>22</v>
      </c>
      <c r="B89" s="45"/>
      <c r="C89" s="45" t="s">
        <v>9</v>
      </c>
      <c r="D89" s="45"/>
      <c r="E89" s="44"/>
      <c r="F89" s="44"/>
      <c r="G89" s="18">
        <f>SUM(G90,G97)</f>
        <v>6311.1</v>
      </c>
      <c r="H89" s="18">
        <f>SUM(H90,H97)</f>
        <v>6311.1</v>
      </c>
      <c r="I89" s="33">
        <f t="shared" si="2"/>
        <v>100</v>
      </c>
    </row>
    <row r="90" spans="1:9" ht="15.75">
      <c r="A90" s="5" t="s">
        <v>23</v>
      </c>
      <c r="B90" s="48"/>
      <c r="C90" s="48" t="s">
        <v>9</v>
      </c>
      <c r="D90" s="48" t="s">
        <v>24</v>
      </c>
      <c r="E90" s="44"/>
      <c r="F90" s="39"/>
      <c r="G90" s="18">
        <f>SUM(G91)</f>
        <v>6127</v>
      </c>
      <c r="H90" s="18">
        <f>SUM(H91)</f>
        <v>6127</v>
      </c>
      <c r="I90" s="33">
        <f t="shared" si="2"/>
        <v>100</v>
      </c>
    </row>
    <row r="91" spans="1:9" ht="15.75">
      <c r="A91" s="5" t="s">
        <v>25</v>
      </c>
      <c r="B91" s="48"/>
      <c r="C91" s="48" t="s">
        <v>9</v>
      </c>
      <c r="D91" s="48" t="s">
        <v>24</v>
      </c>
      <c r="E91" s="48" t="s">
        <v>26</v>
      </c>
      <c r="F91" s="39"/>
      <c r="G91" s="18">
        <f>SUM(G92)</f>
        <v>6127</v>
      </c>
      <c r="H91" s="18">
        <f>SUM(H92)</f>
        <v>6127</v>
      </c>
      <c r="I91" s="33">
        <f t="shared" si="2"/>
        <v>100</v>
      </c>
    </row>
    <row r="92" spans="1:9" ht="47.25">
      <c r="A92" s="5" t="s">
        <v>27</v>
      </c>
      <c r="B92" s="48"/>
      <c r="C92" s="48" t="s">
        <v>9</v>
      </c>
      <c r="D92" s="48" t="s">
        <v>24</v>
      </c>
      <c r="E92" s="48" t="s">
        <v>28</v>
      </c>
      <c r="F92" s="48"/>
      <c r="G92" s="18">
        <f>SUM(G93,G95)</f>
        <v>6127</v>
      </c>
      <c r="H92" s="18">
        <f>SUM(H93,H95)</f>
        <v>6127</v>
      </c>
      <c r="I92" s="33">
        <f t="shared" si="2"/>
        <v>100</v>
      </c>
    </row>
    <row r="93" spans="1:9" ht="31.5">
      <c r="A93" s="12" t="s">
        <v>308</v>
      </c>
      <c r="B93" s="48"/>
      <c r="C93" s="48" t="s">
        <v>9</v>
      </c>
      <c r="D93" s="48" t="s">
        <v>24</v>
      </c>
      <c r="E93" s="48" t="s">
        <v>28</v>
      </c>
      <c r="F93" s="48">
        <v>111</v>
      </c>
      <c r="G93" s="18">
        <v>6061.2</v>
      </c>
      <c r="H93" s="22">
        <v>6061.2</v>
      </c>
      <c r="I93" s="33">
        <f t="shared" si="2"/>
        <v>100</v>
      </c>
    </row>
    <row r="94" spans="1:9" ht="15.75">
      <c r="A94" s="5" t="s">
        <v>117</v>
      </c>
      <c r="B94" s="48"/>
      <c r="C94" s="48" t="s">
        <v>9</v>
      </c>
      <c r="D94" s="48" t="s">
        <v>24</v>
      </c>
      <c r="E94" s="48" t="s">
        <v>28</v>
      </c>
      <c r="F94" s="48">
        <v>111</v>
      </c>
      <c r="G94" s="18">
        <v>6061.2</v>
      </c>
      <c r="H94" s="18">
        <v>6061.2</v>
      </c>
      <c r="I94" s="33">
        <f t="shared" si="2"/>
        <v>100</v>
      </c>
    </row>
    <row r="95" spans="1:9" ht="31.5">
      <c r="A95" s="13" t="s">
        <v>274</v>
      </c>
      <c r="B95" s="48"/>
      <c r="C95" s="48" t="s">
        <v>9</v>
      </c>
      <c r="D95" s="48" t="s">
        <v>24</v>
      </c>
      <c r="E95" s="48" t="s">
        <v>28</v>
      </c>
      <c r="F95" s="48">
        <v>244</v>
      </c>
      <c r="G95" s="18">
        <v>65.8</v>
      </c>
      <c r="H95" s="18">
        <v>65.8</v>
      </c>
      <c r="I95" s="33">
        <f t="shared" si="2"/>
        <v>100</v>
      </c>
    </row>
    <row r="96" spans="1:9" ht="15.75">
      <c r="A96" s="5" t="s">
        <v>117</v>
      </c>
      <c r="B96" s="48"/>
      <c r="C96" s="48" t="s">
        <v>9</v>
      </c>
      <c r="D96" s="48" t="s">
        <v>24</v>
      </c>
      <c r="E96" s="48" t="s">
        <v>28</v>
      </c>
      <c r="F96" s="48">
        <v>244</v>
      </c>
      <c r="G96" s="18">
        <v>65.8</v>
      </c>
      <c r="H96" s="22">
        <v>65.8</v>
      </c>
      <c r="I96" s="33">
        <f t="shared" si="2"/>
        <v>100</v>
      </c>
    </row>
    <row r="97" spans="1:9" ht="15.75">
      <c r="A97" s="5" t="s">
        <v>30</v>
      </c>
      <c r="B97" s="45"/>
      <c r="C97" s="45" t="s">
        <v>9</v>
      </c>
      <c r="D97" s="45" t="s">
        <v>15</v>
      </c>
      <c r="E97" s="44"/>
      <c r="F97" s="44"/>
      <c r="G97" s="18">
        <f aca="true" t="shared" si="3" ref="G97:H99">SUM(G98)</f>
        <v>184.1</v>
      </c>
      <c r="H97" s="18">
        <f t="shared" si="3"/>
        <v>184.1</v>
      </c>
      <c r="I97" s="33">
        <f t="shared" si="2"/>
        <v>100</v>
      </c>
    </row>
    <row r="98" spans="1:9" ht="31.5">
      <c r="A98" s="5" t="s">
        <v>31</v>
      </c>
      <c r="B98" s="45"/>
      <c r="C98" s="45" t="s">
        <v>9</v>
      </c>
      <c r="D98" s="45" t="s">
        <v>15</v>
      </c>
      <c r="E98" s="49" t="s">
        <v>32</v>
      </c>
      <c r="F98" s="49"/>
      <c r="G98" s="18">
        <f t="shared" si="3"/>
        <v>184.1</v>
      </c>
      <c r="H98" s="18">
        <f t="shared" si="3"/>
        <v>184.1</v>
      </c>
      <c r="I98" s="33">
        <f t="shared" si="2"/>
        <v>100</v>
      </c>
    </row>
    <row r="99" spans="1:9" ht="31.5">
      <c r="A99" s="5" t="s">
        <v>33</v>
      </c>
      <c r="B99" s="45"/>
      <c r="C99" s="45" t="s">
        <v>9</v>
      </c>
      <c r="D99" s="45" t="s">
        <v>15</v>
      </c>
      <c r="E99" s="49" t="s">
        <v>34</v>
      </c>
      <c r="F99" s="49"/>
      <c r="G99" s="18">
        <f t="shared" si="3"/>
        <v>184.1</v>
      </c>
      <c r="H99" s="18">
        <f t="shared" si="3"/>
        <v>184.1</v>
      </c>
      <c r="I99" s="33">
        <f t="shared" si="2"/>
        <v>100</v>
      </c>
    </row>
    <row r="100" spans="1:9" ht="31.5">
      <c r="A100" s="13" t="s">
        <v>274</v>
      </c>
      <c r="B100" s="45"/>
      <c r="C100" s="45" t="s">
        <v>9</v>
      </c>
      <c r="D100" s="45" t="s">
        <v>15</v>
      </c>
      <c r="E100" s="49" t="s">
        <v>34</v>
      </c>
      <c r="F100" s="48">
        <v>244</v>
      </c>
      <c r="G100" s="18">
        <v>184.1</v>
      </c>
      <c r="H100" s="22">
        <v>184.1</v>
      </c>
      <c r="I100" s="33">
        <f t="shared" si="2"/>
        <v>100</v>
      </c>
    </row>
    <row r="101" spans="1:9" ht="31.5">
      <c r="A101" s="5" t="s">
        <v>46</v>
      </c>
      <c r="B101" s="45"/>
      <c r="C101" s="45" t="s">
        <v>24</v>
      </c>
      <c r="D101" s="45"/>
      <c r="E101" s="44"/>
      <c r="F101" s="44"/>
      <c r="G101" s="18">
        <f>SUM(G102,G117)</f>
        <v>13933.8</v>
      </c>
      <c r="H101" s="18">
        <f>SUM(H102,H117)</f>
        <v>13643.500000000002</v>
      </c>
      <c r="I101" s="33">
        <f t="shared" si="2"/>
        <v>97.91657695675266</v>
      </c>
    </row>
    <row r="102" spans="1:9" ht="47.25">
      <c r="A102" s="5" t="s">
        <v>192</v>
      </c>
      <c r="B102" s="45"/>
      <c r="C102" s="45" t="s">
        <v>24</v>
      </c>
      <c r="D102" s="45" t="s">
        <v>35</v>
      </c>
      <c r="E102" s="44"/>
      <c r="F102" s="44"/>
      <c r="G102" s="18">
        <f>SUM(G103,G108)</f>
        <v>8428.5</v>
      </c>
      <c r="H102" s="18">
        <f>SUM(H103,H108)</f>
        <v>8256.800000000001</v>
      </c>
      <c r="I102" s="33">
        <f t="shared" si="2"/>
        <v>97.96286409206859</v>
      </c>
    </row>
    <row r="103" spans="1:9" ht="47.25">
      <c r="A103" s="5" t="s">
        <v>36</v>
      </c>
      <c r="B103" s="48"/>
      <c r="C103" s="48" t="s">
        <v>24</v>
      </c>
      <c r="D103" s="48" t="s">
        <v>35</v>
      </c>
      <c r="E103" s="49" t="s">
        <v>37</v>
      </c>
      <c r="F103" s="44"/>
      <c r="G103" s="18">
        <f>SUM(G104)</f>
        <v>6050.5</v>
      </c>
      <c r="H103" s="18">
        <f>SUM(H104)</f>
        <v>5965.400000000001</v>
      </c>
      <c r="I103" s="33">
        <f t="shared" si="2"/>
        <v>98.59350466903562</v>
      </c>
    </row>
    <row r="104" spans="1:9" ht="47.25">
      <c r="A104" s="5" t="s">
        <v>38</v>
      </c>
      <c r="B104" s="48"/>
      <c r="C104" s="48" t="s">
        <v>24</v>
      </c>
      <c r="D104" s="48" t="s">
        <v>35</v>
      </c>
      <c r="E104" s="49" t="s">
        <v>39</v>
      </c>
      <c r="F104" s="44"/>
      <c r="G104" s="18">
        <f>SUM(G105,G106,G107)</f>
        <v>6050.5</v>
      </c>
      <c r="H104" s="18">
        <f>SUM(H105,H106,H107)</f>
        <v>5965.400000000001</v>
      </c>
      <c r="I104" s="33">
        <f t="shared" si="2"/>
        <v>98.59350466903562</v>
      </c>
    </row>
    <row r="105" spans="1:9" ht="15.75">
      <c r="A105" s="13" t="s">
        <v>272</v>
      </c>
      <c r="B105" s="48"/>
      <c r="C105" s="48" t="s">
        <v>24</v>
      </c>
      <c r="D105" s="48" t="s">
        <v>35</v>
      </c>
      <c r="E105" s="49" t="s">
        <v>39</v>
      </c>
      <c r="F105" s="44">
        <v>111</v>
      </c>
      <c r="G105" s="18">
        <v>5743.4</v>
      </c>
      <c r="H105" s="18">
        <v>5664.2</v>
      </c>
      <c r="I105" s="33">
        <f t="shared" si="2"/>
        <v>98.62102587317617</v>
      </c>
    </row>
    <row r="106" spans="1:9" ht="31.5">
      <c r="A106" s="13" t="s">
        <v>274</v>
      </c>
      <c r="B106" s="48"/>
      <c r="C106" s="48" t="s">
        <v>24</v>
      </c>
      <c r="D106" s="48" t="s">
        <v>35</v>
      </c>
      <c r="E106" s="49" t="s">
        <v>39</v>
      </c>
      <c r="F106" s="48">
        <v>244</v>
      </c>
      <c r="G106" s="22">
        <v>306.3</v>
      </c>
      <c r="H106" s="25">
        <v>301.1</v>
      </c>
      <c r="I106" s="33">
        <f t="shared" si="2"/>
        <v>98.30231798889977</v>
      </c>
    </row>
    <row r="107" spans="1:9" ht="31.5">
      <c r="A107" s="13" t="s">
        <v>305</v>
      </c>
      <c r="B107" s="48"/>
      <c r="C107" s="48" t="s">
        <v>24</v>
      </c>
      <c r="D107" s="48" t="s">
        <v>35</v>
      </c>
      <c r="E107" s="49" t="s">
        <v>39</v>
      </c>
      <c r="F107" s="48">
        <v>851</v>
      </c>
      <c r="G107" s="22">
        <v>0.8</v>
      </c>
      <c r="H107" s="25">
        <v>0.1</v>
      </c>
      <c r="I107" s="33">
        <f t="shared" si="2"/>
        <v>12.5</v>
      </c>
    </row>
    <row r="108" spans="1:9" ht="15.75">
      <c r="A108" s="5" t="s">
        <v>42</v>
      </c>
      <c r="B108" s="48"/>
      <c r="C108" s="48" t="s">
        <v>24</v>
      </c>
      <c r="D108" s="48" t="s">
        <v>35</v>
      </c>
      <c r="E108" s="49" t="s">
        <v>43</v>
      </c>
      <c r="F108" s="48"/>
      <c r="G108" s="18">
        <f>SUM(G109,G112)</f>
        <v>2378</v>
      </c>
      <c r="H108" s="18">
        <f>SUM(H109,H112)</f>
        <v>2291.4</v>
      </c>
      <c r="I108" s="33">
        <f t="shared" si="2"/>
        <v>96.3582842724979</v>
      </c>
    </row>
    <row r="109" spans="1:9" ht="47.25">
      <c r="A109" s="5" t="s">
        <v>181</v>
      </c>
      <c r="B109" s="48"/>
      <c r="C109" s="48" t="s">
        <v>24</v>
      </c>
      <c r="D109" s="48" t="s">
        <v>35</v>
      </c>
      <c r="E109" s="49" t="s">
        <v>242</v>
      </c>
      <c r="F109" s="48"/>
      <c r="G109" s="18">
        <f>SUM(G110,G111)</f>
        <v>1378</v>
      </c>
      <c r="H109" s="18">
        <f>SUM(H110,H111)</f>
        <v>1369.5</v>
      </c>
      <c r="I109" s="33">
        <f t="shared" si="2"/>
        <v>99.38316400580551</v>
      </c>
    </row>
    <row r="110" spans="1:9" ht="31.5">
      <c r="A110" s="13" t="s">
        <v>274</v>
      </c>
      <c r="B110" s="48"/>
      <c r="C110" s="48" t="s">
        <v>24</v>
      </c>
      <c r="D110" s="48" t="s">
        <v>35</v>
      </c>
      <c r="E110" s="49" t="s">
        <v>242</v>
      </c>
      <c r="F110" s="48">
        <v>244</v>
      </c>
      <c r="G110" s="22">
        <v>328</v>
      </c>
      <c r="H110" s="18">
        <v>320.3</v>
      </c>
      <c r="I110" s="33">
        <f t="shared" si="2"/>
        <v>97.65243902439025</v>
      </c>
    </row>
    <row r="111" spans="1:9" ht="15.75">
      <c r="A111" s="12" t="s">
        <v>265</v>
      </c>
      <c r="B111" s="48"/>
      <c r="C111" s="48" t="s">
        <v>24</v>
      </c>
      <c r="D111" s="48" t="s">
        <v>35</v>
      </c>
      <c r="E111" s="49" t="s">
        <v>242</v>
      </c>
      <c r="F111" s="48">
        <v>622</v>
      </c>
      <c r="G111" s="22">
        <v>1050</v>
      </c>
      <c r="H111" s="25">
        <v>1049.2</v>
      </c>
      <c r="I111" s="33">
        <f t="shared" si="2"/>
        <v>99.92380952380952</v>
      </c>
    </row>
    <row r="112" spans="1:9" ht="78.75">
      <c r="A112" s="5" t="s">
        <v>182</v>
      </c>
      <c r="B112" s="48"/>
      <c r="C112" s="48" t="s">
        <v>24</v>
      </c>
      <c r="D112" s="48" t="s">
        <v>35</v>
      </c>
      <c r="E112" s="49" t="s">
        <v>243</v>
      </c>
      <c r="F112" s="48"/>
      <c r="G112" s="22">
        <f>SUM(G113:G116)</f>
        <v>1000</v>
      </c>
      <c r="H112" s="22">
        <f>SUM(H113:H116)</f>
        <v>921.9</v>
      </c>
      <c r="I112" s="33">
        <f t="shared" si="2"/>
        <v>92.19</v>
      </c>
    </row>
    <row r="113" spans="1:9" ht="31.5">
      <c r="A113" s="13" t="s">
        <v>304</v>
      </c>
      <c r="B113" s="48"/>
      <c r="C113" s="48" t="s">
        <v>24</v>
      </c>
      <c r="D113" s="48" t="s">
        <v>35</v>
      </c>
      <c r="E113" s="49" t="s">
        <v>243</v>
      </c>
      <c r="F113" s="48">
        <v>112</v>
      </c>
      <c r="G113" s="22">
        <v>20</v>
      </c>
      <c r="H113" s="18">
        <v>1</v>
      </c>
      <c r="I113" s="33">
        <f t="shared" si="2"/>
        <v>5</v>
      </c>
    </row>
    <row r="114" spans="1:9" ht="31.5">
      <c r="A114" s="13" t="s">
        <v>273</v>
      </c>
      <c r="B114" s="48"/>
      <c r="C114" s="48" t="s">
        <v>24</v>
      </c>
      <c r="D114" s="48" t="s">
        <v>35</v>
      </c>
      <c r="E114" s="49" t="s">
        <v>243</v>
      </c>
      <c r="F114" s="48">
        <v>242</v>
      </c>
      <c r="G114" s="22">
        <v>432.1</v>
      </c>
      <c r="H114" s="18">
        <v>377.9</v>
      </c>
      <c r="I114" s="33">
        <f t="shared" si="2"/>
        <v>87.45660726683637</v>
      </c>
    </row>
    <row r="115" spans="1:9" ht="31.5">
      <c r="A115" s="12" t="s">
        <v>315</v>
      </c>
      <c r="B115" s="48"/>
      <c r="C115" s="48" t="s">
        <v>24</v>
      </c>
      <c r="D115" s="48" t="s">
        <v>35</v>
      </c>
      <c r="E115" s="49" t="s">
        <v>243</v>
      </c>
      <c r="F115" s="48">
        <v>243</v>
      </c>
      <c r="G115" s="22">
        <v>100</v>
      </c>
      <c r="H115" s="18">
        <v>95.2</v>
      </c>
      <c r="I115" s="33">
        <f t="shared" si="2"/>
        <v>95.2</v>
      </c>
    </row>
    <row r="116" spans="1:9" ht="31.5">
      <c r="A116" s="13" t="s">
        <v>274</v>
      </c>
      <c r="B116" s="48"/>
      <c r="C116" s="48" t="s">
        <v>24</v>
      </c>
      <c r="D116" s="48" t="s">
        <v>35</v>
      </c>
      <c r="E116" s="49" t="s">
        <v>243</v>
      </c>
      <c r="F116" s="48">
        <v>244</v>
      </c>
      <c r="G116" s="22">
        <v>447.9</v>
      </c>
      <c r="H116" s="18">
        <v>447.8</v>
      </c>
      <c r="I116" s="33">
        <f t="shared" si="2"/>
        <v>99.97767358785444</v>
      </c>
    </row>
    <row r="117" spans="1:9" ht="31.5">
      <c r="A117" s="5" t="s">
        <v>44</v>
      </c>
      <c r="B117" s="48"/>
      <c r="C117" s="48" t="s">
        <v>24</v>
      </c>
      <c r="D117" s="48" t="s">
        <v>45</v>
      </c>
      <c r="E117" s="45"/>
      <c r="F117" s="45"/>
      <c r="G117" s="18">
        <f>SUM(G118,G120)</f>
        <v>5505.299999999999</v>
      </c>
      <c r="H117" s="18">
        <f>SUM(H118,H120)</f>
        <v>5386.700000000001</v>
      </c>
      <c r="I117" s="33">
        <f t="shared" si="2"/>
        <v>97.84571231358875</v>
      </c>
    </row>
    <row r="118" spans="1:9" ht="47.25">
      <c r="A118" s="11" t="s">
        <v>208</v>
      </c>
      <c r="B118" s="48"/>
      <c r="C118" s="48" t="s">
        <v>24</v>
      </c>
      <c r="D118" s="48" t="s">
        <v>45</v>
      </c>
      <c r="E118" s="52" t="s">
        <v>209</v>
      </c>
      <c r="F118" s="45"/>
      <c r="G118" s="18">
        <f>SUM(G119)</f>
        <v>104.4</v>
      </c>
      <c r="H118" s="18">
        <v>78.1</v>
      </c>
      <c r="I118" s="33">
        <f t="shared" si="2"/>
        <v>74.80842911877393</v>
      </c>
    </row>
    <row r="119" spans="1:9" ht="31.5">
      <c r="A119" s="13" t="s">
        <v>274</v>
      </c>
      <c r="B119" s="48"/>
      <c r="C119" s="48" t="s">
        <v>24</v>
      </c>
      <c r="D119" s="48" t="s">
        <v>45</v>
      </c>
      <c r="E119" s="52" t="s">
        <v>209</v>
      </c>
      <c r="F119" s="45">
        <v>244</v>
      </c>
      <c r="G119" s="18">
        <v>104.4</v>
      </c>
      <c r="H119" s="18">
        <v>78.1</v>
      </c>
      <c r="I119" s="33">
        <f t="shared" si="2"/>
        <v>74.80842911877393</v>
      </c>
    </row>
    <row r="120" spans="1:9" ht="15.75">
      <c r="A120" s="5" t="s">
        <v>42</v>
      </c>
      <c r="B120" s="48"/>
      <c r="C120" s="48" t="s">
        <v>24</v>
      </c>
      <c r="D120" s="48" t="s">
        <v>45</v>
      </c>
      <c r="E120" s="49" t="s">
        <v>43</v>
      </c>
      <c r="F120" s="48"/>
      <c r="G120" s="18">
        <f>SUM(G121,G125,G127)</f>
        <v>5400.9</v>
      </c>
      <c r="H120" s="18">
        <f>SUM(H121,H125,H127)</f>
        <v>5308.6</v>
      </c>
      <c r="I120" s="33">
        <f t="shared" si="2"/>
        <v>98.29102556981245</v>
      </c>
    </row>
    <row r="121" spans="1:9" ht="78.75">
      <c r="A121" s="5" t="s">
        <v>182</v>
      </c>
      <c r="B121" s="48"/>
      <c r="C121" s="48" t="s">
        <v>24</v>
      </c>
      <c r="D121" s="48" t="s">
        <v>45</v>
      </c>
      <c r="E121" s="49" t="s">
        <v>243</v>
      </c>
      <c r="F121" s="48"/>
      <c r="G121" s="18">
        <f>SUM(G122,G123,G124)</f>
        <v>3549.6</v>
      </c>
      <c r="H121" s="18">
        <f>SUM(H122,H123,H124)</f>
        <v>3474.2</v>
      </c>
      <c r="I121" s="33">
        <f t="shared" si="2"/>
        <v>97.87581699346404</v>
      </c>
    </row>
    <row r="122" spans="1:9" ht="31.5">
      <c r="A122" s="13" t="s">
        <v>273</v>
      </c>
      <c r="B122" s="48"/>
      <c r="C122" s="48" t="s">
        <v>24</v>
      </c>
      <c r="D122" s="48" t="s">
        <v>45</v>
      </c>
      <c r="E122" s="49" t="s">
        <v>243</v>
      </c>
      <c r="F122" s="48">
        <v>242</v>
      </c>
      <c r="G122" s="25">
        <v>342.4</v>
      </c>
      <c r="H122" s="18">
        <v>322</v>
      </c>
      <c r="I122" s="33">
        <f t="shared" si="2"/>
        <v>94.04205607476635</v>
      </c>
    </row>
    <row r="123" spans="1:9" ht="31.5">
      <c r="A123" s="13" t="s">
        <v>274</v>
      </c>
      <c r="B123" s="48"/>
      <c r="C123" s="48" t="s">
        <v>24</v>
      </c>
      <c r="D123" s="48" t="s">
        <v>45</v>
      </c>
      <c r="E123" s="49" t="s">
        <v>243</v>
      </c>
      <c r="F123" s="48">
        <v>244</v>
      </c>
      <c r="G123" s="25">
        <v>3152.2</v>
      </c>
      <c r="H123" s="18">
        <v>3152.2</v>
      </c>
      <c r="I123" s="33">
        <f t="shared" si="2"/>
        <v>100</v>
      </c>
    </row>
    <row r="124" spans="1:9" ht="12" customHeight="1">
      <c r="A124" s="12" t="s">
        <v>265</v>
      </c>
      <c r="B124" s="48"/>
      <c r="C124" s="48" t="s">
        <v>24</v>
      </c>
      <c r="D124" s="48" t="s">
        <v>45</v>
      </c>
      <c r="E124" s="49" t="s">
        <v>243</v>
      </c>
      <c r="F124" s="48">
        <v>622</v>
      </c>
      <c r="G124" s="25">
        <v>55</v>
      </c>
      <c r="H124" s="18">
        <v>0</v>
      </c>
      <c r="I124" s="33">
        <f t="shared" si="2"/>
        <v>0</v>
      </c>
    </row>
    <row r="125" spans="1:9" ht="47.25">
      <c r="A125" s="5" t="s">
        <v>353</v>
      </c>
      <c r="B125" s="48"/>
      <c r="C125" s="17" t="s">
        <v>24</v>
      </c>
      <c r="D125" s="48">
        <v>14</v>
      </c>
      <c r="E125" s="49" t="s">
        <v>240</v>
      </c>
      <c r="F125" s="48"/>
      <c r="G125" s="18">
        <f>SUM(G126)</f>
        <v>1474.1</v>
      </c>
      <c r="H125" s="18">
        <f>SUM(H126)</f>
        <v>1457.3</v>
      </c>
      <c r="I125" s="33">
        <f t="shared" si="2"/>
        <v>98.86032155213351</v>
      </c>
    </row>
    <row r="126" spans="1:9" ht="31.5">
      <c r="A126" s="13" t="s">
        <v>274</v>
      </c>
      <c r="B126" s="48"/>
      <c r="C126" s="17" t="s">
        <v>24</v>
      </c>
      <c r="D126" s="48">
        <v>14</v>
      </c>
      <c r="E126" s="49" t="s">
        <v>240</v>
      </c>
      <c r="F126" s="48">
        <v>244</v>
      </c>
      <c r="G126" s="25">
        <v>1474.1</v>
      </c>
      <c r="H126" s="18">
        <v>1457.3</v>
      </c>
      <c r="I126" s="33">
        <f t="shared" si="2"/>
        <v>98.86032155213351</v>
      </c>
    </row>
    <row r="127" spans="1:9" ht="31.5">
      <c r="A127" s="5" t="s">
        <v>224</v>
      </c>
      <c r="B127" s="17"/>
      <c r="C127" s="17" t="s">
        <v>24</v>
      </c>
      <c r="D127" s="48">
        <v>14</v>
      </c>
      <c r="E127" s="49" t="s">
        <v>244</v>
      </c>
      <c r="F127" s="48"/>
      <c r="G127" s="18">
        <f>SUM(G128)</f>
        <v>377.2</v>
      </c>
      <c r="H127" s="18">
        <f>SUM(H128)</f>
        <v>377.1</v>
      </c>
      <c r="I127" s="33">
        <f t="shared" si="2"/>
        <v>99.97348886532345</v>
      </c>
    </row>
    <row r="128" spans="1:9" ht="31.5">
      <c r="A128" s="13" t="s">
        <v>273</v>
      </c>
      <c r="B128" s="17"/>
      <c r="C128" s="17" t="s">
        <v>24</v>
      </c>
      <c r="D128" s="48">
        <v>14</v>
      </c>
      <c r="E128" s="49" t="s">
        <v>244</v>
      </c>
      <c r="F128" s="48">
        <v>242</v>
      </c>
      <c r="G128" s="25">
        <v>377.2</v>
      </c>
      <c r="H128" s="18">
        <v>377.1</v>
      </c>
      <c r="I128" s="33">
        <f t="shared" si="2"/>
        <v>99.97348886532345</v>
      </c>
    </row>
    <row r="129" spans="1:9" ht="15.75">
      <c r="A129" s="5" t="s">
        <v>47</v>
      </c>
      <c r="B129" s="45"/>
      <c r="C129" s="45" t="s">
        <v>15</v>
      </c>
      <c r="D129" s="45"/>
      <c r="E129" s="44"/>
      <c r="F129" s="44"/>
      <c r="G129" s="18">
        <f>SUM(G130,G139,)</f>
        <v>151608.5</v>
      </c>
      <c r="H129" s="18">
        <f>SUM(H130,H139,)</f>
        <v>151181.30000000002</v>
      </c>
      <c r="I129" s="33">
        <f t="shared" si="2"/>
        <v>99.71822160366999</v>
      </c>
    </row>
    <row r="130" spans="1:9" ht="15.75">
      <c r="A130" s="5" t="s">
        <v>187</v>
      </c>
      <c r="B130" s="45"/>
      <c r="C130" s="45" t="s">
        <v>15</v>
      </c>
      <c r="D130" s="45" t="s">
        <v>35</v>
      </c>
      <c r="E130" s="44"/>
      <c r="F130" s="16"/>
      <c r="G130" s="18">
        <f>SUM(G131,G135)</f>
        <v>124535.79999999999</v>
      </c>
      <c r="H130" s="18">
        <f>SUM(H131,H135)</f>
        <v>124223.6</v>
      </c>
      <c r="I130" s="33">
        <f t="shared" si="2"/>
        <v>99.74930903402878</v>
      </c>
    </row>
    <row r="131" spans="1:9" ht="15.75">
      <c r="A131" s="13" t="s">
        <v>225</v>
      </c>
      <c r="B131" s="45"/>
      <c r="C131" s="16" t="s">
        <v>15</v>
      </c>
      <c r="D131" s="16" t="s">
        <v>35</v>
      </c>
      <c r="E131" s="49" t="s">
        <v>226</v>
      </c>
      <c r="F131" s="16"/>
      <c r="G131" s="18">
        <f aca="true" t="shared" si="4" ref="G131:H133">SUM(G132)</f>
        <v>8657</v>
      </c>
      <c r="H131" s="18">
        <f t="shared" si="4"/>
        <v>8657</v>
      </c>
      <c r="I131" s="33">
        <f t="shared" si="2"/>
        <v>100</v>
      </c>
    </row>
    <row r="132" spans="1:9" ht="47.25">
      <c r="A132" s="12" t="s">
        <v>354</v>
      </c>
      <c r="B132" s="45"/>
      <c r="C132" s="16" t="s">
        <v>15</v>
      </c>
      <c r="D132" s="16" t="s">
        <v>35</v>
      </c>
      <c r="E132" s="44" t="s">
        <v>355</v>
      </c>
      <c r="F132" s="16"/>
      <c r="G132" s="18">
        <f t="shared" si="4"/>
        <v>8657</v>
      </c>
      <c r="H132" s="18">
        <f t="shared" si="4"/>
        <v>8657</v>
      </c>
      <c r="I132" s="33">
        <f t="shared" si="2"/>
        <v>100</v>
      </c>
    </row>
    <row r="133" spans="1:9" ht="78.75">
      <c r="A133" s="13" t="s">
        <v>356</v>
      </c>
      <c r="B133" s="45"/>
      <c r="C133" s="45" t="s">
        <v>15</v>
      </c>
      <c r="D133" s="45" t="s">
        <v>35</v>
      </c>
      <c r="E133" s="44" t="s">
        <v>357</v>
      </c>
      <c r="F133" s="16"/>
      <c r="G133" s="18">
        <f t="shared" si="4"/>
        <v>8657</v>
      </c>
      <c r="H133" s="18">
        <f t="shared" si="4"/>
        <v>8657</v>
      </c>
      <c r="I133" s="33">
        <f t="shared" si="2"/>
        <v>100</v>
      </c>
    </row>
    <row r="134" spans="1:9" ht="31.5">
      <c r="A134" s="12" t="s">
        <v>315</v>
      </c>
      <c r="B134" s="45"/>
      <c r="C134" s="45" t="s">
        <v>15</v>
      </c>
      <c r="D134" s="45" t="s">
        <v>35</v>
      </c>
      <c r="E134" s="44" t="s">
        <v>357</v>
      </c>
      <c r="F134" s="16" t="s">
        <v>311</v>
      </c>
      <c r="G134" s="18">
        <v>8657</v>
      </c>
      <c r="H134" s="18">
        <v>8657</v>
      </c>
      <c r="I134" s="33">
        <f t="shared" si="2"/>
        <v>100</v>
      </c>
    </row>
    <row r="135" spans="1:9" ht="15.75">
      <c r="A135" s="5" t="s">
        <v>42</v>
      </c>
      <c r="B135" s="45"/>
      <c r="C135" s="45" t="s">
        <v>15</v>
      </c>
      <c r="D135" s="45" t="s">
        <v>35</v>
      </c>
      <c r="E135" s="44" t="s">
        <v>43</v>
      </c>
      <c r="F135" s="16"/>
      <c r="G135" s="18">
        <f>SUM(G136)</f>
        <v>115878.79999999999</v>
      </c>
      <c r="H135" s="18">
        <f>SUM(H136)</f>
        <v>115566.6</v>
      </c>
      <c r="I135" s="33">
        <f t="shared" si="2"/>
        <v>99.73058057211502</v>
      </c>
    </row>
    <row r="136" spans="1:9" ht="63">
      <c r="A136" s="29" t="s">
        <v>358</v>
      </c>
      <c r="B136" s="45"/>
      <c r="C136" s="45" t="s">
        <v>15</v>
      </c>
      <c r="D136" s="45" t="s">
        <v>35</v>
      </c>
      <c r="E136" s="44" t="s">
        <v>245</v>
      </c>
      <c r="F136" s="16"/>
      <c r="G136" s="18">
        <f>SUM(G137,G138)</f>
        <v>115878.79999999999</v>
      </c>
      <c r="H136" s="18">
        <f>SUM(H137,H138)</f>
        <v>115566.6</v>
      </c>
      <c r="I136" s="33">
        <f t="shared" si="2"/>
        <v>99.73058057211502</v>
      </c>
    </row>
    <row r="137" spans="1:9" ht="31.5">
      <c r="A137" s="12" t="s">
        <v>315</v>
      </c>
      <c r="B137" s="45"/>
      <c r="C137" s="45" t="s">
        <v>15</v>
      </c>
      <c r="D137" s="45" t="s">
        <v>35</v>
      </c>
      <c r="E137" s="44" t="s">
        <v>245</v>
      </c>
      <c r="F137" s="16" t="s">
        <v>300</v>
      </c>
      <c r="G137" s="18">
        <v>24583.1</v>
      </c>
      <c r="H137" s="18">
        <v>24583</v>
      </c>
      <c r="I137" s="33">
        <f t="shared" si="2"/>
        <v>99.99959321647799</v>
      </c>
    </row>
    <row r="138" spans="1:9" ht="31.5">
      <c r="A138" s="13" t="s">
        <v>274</v>
      </c>
      <c r="B138" s="45"/>
      <c r="C138" s="45" t="s">
        <v>15</v>
      </c>
      <c r="D138" s="45" t="s">
        <v>35</v>
      </c>
      <c r="E138" s="44" t="s">
        <v>245</v>
      </c>
      <c r="F138" s="16" t="s">
        <v>311</v>
      </c>
      <c r="G138" s="18">
        <v>91295.7</v>
      </c>
      <c r="H138" s="18">
        <v>90983.6</v>
      </c>
      <c r="I138" s="33">
        <f t="shared" si="2"/>
        <v>99.65814381181151</v>
      </c>
    </row>
    <row r="139" spans="1:9" ht="15.75">
      <c r="A139" s="23" t="s">
        <v>48</v>
      </c>
      <c r="B139" s="45"/>
      <c r="C139" s="45" t="s">
        <v>15</v>
      </c>
      <c r="D139" s="45">
        <v>12</v>
      </c>
      <c r="E139" s="44"/>
      <c r="F139" s="39"/>
      <c r="G139" s="18">
        <f>SUM(G140,G146,G149,G154)</f>
        <v>27072.7</v>
      </c>
      <c r="H139" s="18">
        <f>SUM(H140,H146,H149,H154)</f>
        <v>26957.7</v>
      </c>
      <c r="I139" s="33">
        <f t="shared" si="2"/>
        <v>99.57521783937324</v>
      </c>
    </row>
    <row r="140" spans="1:9" ht="31.5">
      <c r="A140" s="4" t="s">
        <v>110</v>
      </c>
      <c r="B140" s="48"/>
      <c r="C140" s="48" t="s">
        <v>15</v>
      </c>
      <c r="D140" s="48">
        <v>12</v>
      </c>
      <c r="E140" s="49" t="s">
        <v>111</v>
      </c>
      <c r="F140" s="39"/>
      <c r="G140" s="18">
        <f>SUM(G141,G143)</f>
        <v>5109</v>
      </c>
      <c r="H140" s="18">
        <f>SUM(H141,H143)</f>
        <v>4994.1</v>
      </c>
      <c r="I140" s="33">
        <f t="shared" si="2"/>
        <v>97.75102759835586</v>
      </c>
    </row>
    <row r="141" spans="1:9" ht="63.75" customHeight="1">
      <c r="A141" s="13" t="s">
        <v>112</v>
      </c>
      <c r="B141" s="48"/>
      <c r="C141" s="48" t="s">
        <v>15</v>
      </c>
      <c r="D141" s="48">
        <v>12</v>
      </c>
      <c r="E141" s="49" t="s">
        <v>113</v>
      </c>
      <c r="F141" s="39"/>
      <c r="G141" s="18">
        <f>SUM(G142)</f>
        <v>4767</v>
      </c>
      <c r="H141" s="18">
        <f>SUM(H142)</f>
        <v>4767</v>
      </c>
      <c r="I141" s="33">
        <f t="shared" si="2"/>
        <v>100</v>
      </c>
    </row>
    <row r="142" spans="1:9" ht="31.5">
      <c r="A142" s="13" t="s">
        <v>274</v>
      </c>
      <c r="B142" s="48"/>
      <c r="C142" s="48" t="s">
        <v>15</v>
      </c>
      <c r="D142" s="48">
        <v>12</v>
      </c>
      <c r="E142" s="49" t="s">
        <v>113</v>
      </c>
      <c r="F142" s="45">
        <v>244</v>
      </c>
      <c r="G142" s="18">
        <v>4767</v>
      </c>
      <c r="H142" s="18">
        <v>4767</v>
      </c>
      <c r="I142" s="33">
        <f t="shared" si="2"/>
        <v>100</v>
      </c>
    </row>
    <row r="143" spans="1:9" ht="78.75">
      <c r="A143" s="10" t="s">
        <v>155</v>
      </c>
      <c r="B143" s="48"/>
      <c r="C143" s="48" t="s">
        <v>15</v>
      </c>
      <c r="D143" s="48">
        <v>12</v>
      </c>
      <c r="E143" s="49" t="s">
        <v>133</v>
      </c>
      <c r="F143" s="16"/>
      <c r="G143" s="18">
        <f>SUM(G144)</f>
        <v>342</v>
      </c>
      <c r="H143" s="18">
        <f>SUM(H144)</f>
        <v>227.1</v>
      </c>
      <c r="I143" s="33">
        <f aca="true" t="shared" si="5" ref="I143:I206">H143/G143*100</f>
        <v>66.40350877192982</v>
      </c>
    </row>
    <row r="144" spans="1:9" ht="31.5">
      <c r="A144" s="13" t="s">
        <v>274</v>
      </c>
      <c r="B144" s="48"/>
      <c r="C144" s="48" t="s">
        <v>15</v>
      </c>
      <c r="D144" s="48">
        <v>12</v>
      </c>
      <c r="E144" s="49" t="s">
        <v>133</v>
      </c>
      <c r="F144" s="16" t="s">
        <v>311</v>
      </c>
      <c r="G144" s="18">
        <v>342</v>
      </c>
      <c r="H144" s="18">
        <v>227.1</v>
      </c>
      <c r="I144" s="33">
        <f t="shared" si="5"/>
        <v>66.40350877192982</v>
      </c>
    </row>
    <row r="145" spans="1:9" ht="15.75">
      <c r="A145" s="5"/>
      <c r="B145" s="48"/>
      <c r="C145" s="48"/>
      <c r="D145" s="48"/>
      <c r="E145" s="49"/>
      <c r="F145" s="45"/>
      <c r="G145" s="18"/>
      <c r="H145" s="37"/>
      <c r="I145" s="33"/>
    </row>
    <row r="146" spans="1:9" ht="94.5">
      <c r="A146" s="13" t="s">
        <v>359</v>
      </c>
      <c r="B146" s="48"/>
      <c r="C146" s="48" t="s">
        <v>15</v>
      </c>
      <c r="D146" s="48">
        <v>12</v>
      </c>
      <c r="E146" s="49" t="s">
        <v>238</v>
      </c>
      <c r="F146" s="45"/>
      <c r="G146" s="18">
        <f>SUM(G147:G148)</f>
        <v>12395</v>
      </c>
      <c r="H146" s="18">
        <f>SUM(H147:H148)</f>
        <v>12394.9</v>
      </c>
      <c r="I146" s="33">
        <f t="shared" si="5"/>
        <v>99.99919322307382</v>
      </c>
    </row>
    <row r="147" spans="1:9" ht="31.5">
      <c r="A147" s="13" t="s">
        <v>274</v>
      </c>
      <c r="B147" s="48"/>
      <c r="C147" s="48" t="s">
        <v>15</v>
      </c>
      <c r="D147" s="48">
        <v>12</v>
      </c>
      <c r="E147" s="49" t="s">
        <v>238</v>
      </c>
      <c r="F147" s="45">
        <v>244</v>
      </c>
      <c r="G147" s="18">
        <v>621</v>
      </c>
      <c r="H147" s="18">
        <v>620.9</v>
      </c>
      <c r="I147" s="33">
        <f t="shared" si="5"/>
        <v>99.98389694041867</v>
      </c>
    </row>
    <row r="148" spans="1:9" ht="47.25">
      <c r="A148" s="5" t="s">
        <v>313</v>
      </c>
      <c r="B148" s="48"/>
      <c r="C148" s="48" t="s">
        <v>15</v>
      </c>
      <c r="D148" s="48">
        <v>12</v>
      </c>
      <c r="E148" s="49" t="s">
        <v>238</v>
      </c>
      <c r="F148" s="45">
        <v>810</v>
      </c>
      <c r="G148" s="18">
        <v>11774</v>
      </c>
      <c r="H148" s="18">
        <v>11774</v>
      </c>
      <c r="I148" s="33">
        <f t="shared" si="5"/>
        <v>100</v>
      </c>
    </row>
    <row r="149" spans="1:9" ht="15.75">
      <c r="A149" s="13" t="s">
        <v>225</v>
      </c>
      <c r="B149" s="48"/>
      <c r="C149" s="48" t="s">
        <v>15</v>
      </c>
      <c r="D149" s="48">
        <v>12</v>
      </c>
      <c r="E149" s="49" t="s">
        <v>226</v>
      </c>
      <c r="F149" s="45"/>
      <c r="G149" s="18">
        <f>SUM(G150)</f>
        <v>5568.7</v>
      </c>
      <c r="H149" s="18">
        <f>SUM(H150)</f>
        <v>5568.7</v>
      </c>
      <c r="I149" s="33">
        <f t="shared" si="5"/>
        <v>100</v>
      </c>
    </row>
    <row r="150" spans="1:9" ht="73.5" customHeight="1">
      <c r="A150" s="5" t="s">
        <v>360</v>
      </c>
      <c r="B150" s="48"/>
      <c r="C150" s="48" t="s">
        <v>15</v>
      </c>
      <c r="D150" s="48">
        <v>12</v>
      </c>
      <c r="E150" s="49" t="s">
        <v>318</v>
      </c>
      <c r="F150" s="45"/>
      <c r="G150" s="18">
        <f>SUM(G151)</f>
        <v>5568.7</v>
      </c>
      <c r="H150" s="18">
        <f>SUM(H151)</f>
        <v>5568.7</v>
      </c>
      <c r="I150" s="33">
        <f t="shared" si="5"/>
        <v>100</v>
      </c>
    </row>
    <row r="151" spans="1:9" ht="110.25">
      <c r="A151" s="5" t="s">
        <v>361</v>
      </c>
      <c r="B151" s="48"/>
      <c r="C151" s="48" t="s">
        <v>15</v>
      </c>
      <c r="D151" s="48">
        <v>12</v>
      </c>
      <c r="E151" s="49" t="s">
        <v>362</v>
      </c>
      <c r="F151" s="45"/>
      <c r="G151" s="18">
        <f>SUM(G152,G153)</f>
        <v>5568.7</v>
      </c>
      <c r="H151" s="18">
        <f>SUM(H152,H153)</f>
        <v>5568.7</v>
      </c>
      <c r="I151" s="33">
        <f t="shared" si="5"/>
        <v>100</v>
      </c>
    </row>
    <row r="152" spans="1:9" ht="31.5">
      <c r="A152" s="13" t="s">
        <v>274</v>
      </c>
      <c r="B152" s="48"/>
      <c r="C152" s="48" t="s">
        <v>15</v>
      </c>
      <c r="D152" s="48">
        <v>12</v>
      </c>
      <c r="E152" s="49" t="s">
        <v>362</v>
      </c>
      <c r="F152" s="45">
        <v>244</v>
      </c>
      <c r="G152" s="18">
        <v>278.9</v>
      </c>
      <c r="H152" s="18">
        <v>278.9</v>
      </c>
      <c r="I152" s="33">
        <f t="shared" si="5"/>
        <v>100</v>
      </c>
    </row>
    <row r="153" spans="1:9" ht="47.25">
      <c r="A153" s="5" t="s">
        <v>313</v>
      </c>
      <c r="B153" s="48"/>
      <c r="C153" s="48" t="s">
        <v>15</v>
      </c>
      <c r="D153" s="48">
        <v>12</v>
      </c>
      <c r="E153" s="49" t="s">
        <v>362</v>
      </c>
      <c r="F153" s="45">
        <v>810</v>
      </c>
      <c r="G153" s="18">
        <v>5289.8</v>
      </c>
      <c r="H153" s="18">
        <v>5289.8</v>
      </c>
      <c r="I153" s="33">
        <f t="shared" si="5"/>
        <v>100</v>
      </c>
    </row>
    <row r="154" spans="1:9" ht="15.75">
      <c r="A154" s="5" t="s">
        <v>42</v>
      </c>
      <c r="B154" s="48"/>
      <c r="C154" s="48" t="s">
        <v>15</v>
      </c>
      <c r="D154" s="48">
        <v>12</v>
      </c>
      <c r="E154" s="49" t="s">
        <v>43</v>
      </c>
      <c r="F154" s="50"/>
      <c r="G154" s="18">
        <f>SUM(G155)</f>
        <v>4000</v>
      </c>
      <c r="H154" s="18">
        <f>SUM(H155)</f>
        <v>4000</v>
      </c>
      <c r="I154" s="33">
        <f t="shared" si="5"/>
        <v>100</v>
      </c>
    </row>
    <row r="155" spans="1:9" ht="47.25">
      <c r="A155" s="5" t="s">
        <v>183</v>
      </c>
      <c r="B155" s="48"/>
      <c r="C155" s="48" t="s">
        <v>15</v>
      </c>
      <c r="D155" s="48">
        <v>12</v>
      </c>
      <c r="E155" s="49" t="s">
        <v>246</v>
      </c>
      <c r="F155" s="50"/>
      <c r="G155" s="18">
        <f>SUM(G156:G158)</f>
        <v>4000</v>
      </c>
      <c r="H155" s="18">
        <f>SUM(H156:H158)</f>
        <v>4000</v>
      </c>
      <c r="I155" s="33">
        <f t="shared" si="5"/>
        <v>100</v>
      </c>
    </row>
    <row r="156" spans="1:9" ht="31.5">
      <c r="A156" s="13" t="s">
        <v>273</v>
      </c>
      <c r="B156" s="48"/>
      <c r="C156" s="48" t="s">
        <v>15</v>
      </c>
      <c r="D156" s="48">
        <v>12</v>
      </c>
      <c r="E156" s="49" t="s">
        <v>246</v>
      </c>
      <c r="F156" s="50">
        <v>242</v>
      </c>
      <c r="G156" s="18">
        <v>194</v>
      </c>
      <c r="H156" s="18">
        <v>194</v>
      </c>
      <c r="I156" s="33">
        <f t="shared" si="5"/>
        <v>100</v>
      </c>
    </row>
    <row r="157" spans="1:9" ht="31.5">
      <c r="A157" s="13" t="s">
        <v>274</v>
      </c>
      <c r="B157" s="48"/>
      <c r="C157" s="48" t="s">
        <v>15</v>
      </c>
      <c r="D157" s="48">
        <v>12</v>
      </c>
      <c r="E157" s="49" t="s">
        <v>246</v>
      </c>
      <c r="F157" s="50">
        <v>244</v>
      </c>
      <c r="G157" s="18">
        <v>146</v>
      </c>
      <c r="H157" s="18">
        <v>146</v>
      </c>
      <c r="I157" s="33">
        <f t="shared" si="5"/>
        <v>100</v>
      </c>
    </row>
    <row r="158" spans="1:9" ht="47.25">
      <c r="A158" s="5" t="s">
        <v>313</v>
      </c>
      <c r="B158" s="48"/>
      <c r="C158" s="48" t="s">
        <v>15</v>
      </c>
      <c r="D158" s="48">
        <v>12</v>
      </c>
      <c r="E158" s="49" t="s">
        <v>246</v>
      </c>
      <c r="F158" s="50">
        <v>810</v>
      </c>
      <c r="G158" s="18">
        <v>3660</v>
      </c>
      <c r="H158" s="18">
        <v>3660</v>
      </c>
      <c r="I158" s="33">
        <f t="shared" si="5"/>
        <v>100</v>
      </c>
    </row>
    <row r="159" spans="1:9" ht="15.75">
      <c r="A159" s="5" t="s">
        <v>49</v>
      </c>
      <c r="B159" s="45"/>
      <c r="C159" s="45" t="s">
        <v>50</v>
      </c>
      <c r="D159" s="45"/>
      <c r="E159" s="44"/>
      <c r="F159" s="44"/>
      <c r="G159" s="18">
        <f>SUM(G160,G171,G174)</f>
        <v>141918.1</v>
      </c>
      <c r="H159" s="18">
        <f>SUM(H160,H171,H174)</f>
        <v>141548.4</v>
      </c>
      <c r="I159" s="33">
        <f t="shared" si="5"/>
        <v>99.73949763983593</v>
      </c>
    </row>
    <row r="160" spans="1:9" ht="15.75">
      <c r="A160" s="5" t="s">
        <v>51</v>
      </c>
      <c r="B160" s="45"/>
      <c r="C160" s="45" t="s">
        <v>50</v>
      </c>
      <c r="D160" s="45" t="s">
        <v>7</v>
      </c>
      <c r="E160" s="44"/>
      <c r="F160" s="16"/>
      <c r="G160" s="18">
        <f>SUM(G166,G161)</f>
        <v>46965.9</v>
      </c>
      <c r="H160" s="18">
        <f>SUM(H166,H161)</f>
        <v>46875.899999999994</v>
      </c>
      <c r="I160" s="33">
        <f t="shared" si="5"/>
        <v>99.80837160578206</v>
      </c>
    </row>
    <row r="161" spans="1:9" ht="31.5">
      <c r="A161" s="5" t="s">
        <v>197</v>
      </c>
      <c r="B161" s="45"/>
      <c r="C161" s="16" t="s">
        <v>50</v>
      </c>
      <c r="D161" s="16" t="s">
        <v>7</v>
      </c>
      <c r="E161" s="44" t="s">
        <v>199</v>
      </c>
      <c r="F161" s="16"/>
      <c r="G161" s="18">
        <f>SUM(G162,G164)</f>
        <v>41690.3</v>
      </c>
      <c r="H161" s="18">
        <f>SUM(H162,H164)</f>
        <v>41689.399999999994</v>
      </c>
      <c r="I161" s="33">
        <f t="shared" si="5"/>
        <v>99.99784122445746</v>
      </c>
    </row>
    <row r="162" spans="1:9" ht="80.25" customHeight="1">
      <c r="A162" s="12" t="s">
        <v>220</v>
      </c>
      <c r="B162" s="45"/>
      <c r="C162" s="16" t="s">
        <v>50</v>
      </c>
      <c r="D162" s="16" t="s">
        <v>7</v>
      </c>
      <c r="E162" s="44" t="s">
        <v>219</v>
      </c>
      <c r="F162" s="16"/>
      <c r="G162" s="18">
        <f>SUM(G163)</f>
        <v>15323.9</v>
      </c>
      <c r="H162" s="18">
        <f>SUM(H163)</f>
        <v>15323.8</v>
      </c>
      <c r="I162" s="33">
        <f t="shared" si="5"/>
        <v>99.99934742461123</v>
      </c>
    </row>
    <row r="163" spans="1:9" ht="47.25">
      <c r="A163" s="12" t="s">
        <v>313</v>
      </c>
      <c r="B163" s="45"/>
      <c r="C163" s="16" t="s">
        <v>50</v>
      </c>
      <c r="D163" s="16" t="s">
        <v>7</v>
      </c>
      <c r="E163" s="44" t="s">
        <v>219</v>
      </c>
      <c r="F163" s="16" t="s">
        <v>312</v>
      </c>
      <c r="G163" s="18">
        <v>15323.9</v>
      </c>
      <c r="H163" s="18">
        <v>15323.8</v>
      </c>
      <c r="I163" s="33">
        <f t="shared" si="5"/>
        <v>99.99934742461123</v>
      </c>
    </row>
    <row r="164" spans="1:9" ht="47.25">
      <c r="A164" s="5" t="s">
        <v>198</v>
      </c>
      <c r="B164" s="45"/>
      <c r="C164" s="16" t="s">
        <v>50</v>
      </c>
      <c r="D164" s="16" t="s">
        <v>7</v>
      </c>
      <c r="E164" s="44" t="s">
        <v>200</v>
      </c>
      <c r="F164" s="16"/>
      <c r="G164" s="18">
        <f>SUM(G165)</f>
        <v>26366.4</v>
      </c>
      <c r="H164" s="18">
        <f>SUM(H165)</f>
        <v>26365.6</v>
      </c>
      <c r="I164" s="33">
        <f t="shared" si="5"/>
        <v>99.99696583530553</v>
      </c>
    </row>
    <row r="165" spans="1:9" ht="47.25">
      <c r="A165" s="12" t="s">
        <v>313</v>
      </c>
      <c r="B165" s="45"/>
      <c r="C165" s="16" t="s">
        <v>50</v>
      </c>
      <c r="D165" s="16" t="s">
        <v>7</v>
      </c>
      <c r="E165" s="44" t="s">
        <v>200</v>
      </c>
      <c r="F165" s="16" t="s">
        <v>312</v>
      </c>
      <c r="G165" s="18">
        <v>26366.4</v>
      </c>
      <c r="H165" s="18">
        <v>26365.6</v>
      </c>
      <c r="I165" s="33">
        <f t="shared" si="5"/>
        <v>99.99696583530553</v>
      </c>
    </row>
    <row r="166" spans="1:9" ht="15.75">
      <c r="A166" s="5" t="s">
        <v>42</v>
      </c>
      <c r="B166" s="45"/>
      <c r="C166" s="16" t="s">
        <v>50</v>
      </c>
      <c r="D166" s="16" t="s">
        <v>7</v>
      </c>
      <c r="E166" s="16" t="s">
        <v>43</v>
      </c>
      <c r="F166" s="16"/>
      <c r="G166" s="18">
        <f>SUM(G167,G169)</f>
        <v>5275.6</v>
      </c>
      <c r="H166" s="18">
        <f>SUM(H167,H169)</f>
        <v>5186.5</v>
      </c>
      <c r="I166" s="33">
        <f t="shared" si="5"/>
        <v>98.31109257714762</v>
      </c>
    </row>
    <row r="167" spans="1:9" ht="63">
      <c r="A167" s="10" t="s">
        <v>210</v>
      </c>
      <c r="B167" s="45"/>
      <c r="C167" s="16" t="s">
        <v>50</v>
      </c>
      <c r="D167" s="16" t="s">
        <v>7</v>
      </c>
      <c r="E167" s="53" t="s">
        <v>250</v>
      </c>
      <c r="F167" s="16"/>
      <c r="G167" s="18">
        <f>SUM(G168)</f>
        <v>3002</v>
      </c>
      <c r="H167" s="18">
        <f>SUM(H168)</f>
        <v>2996.9</v>
      </c>
      <c r="I167" s="33">
        <f t="shared" si="5"/>
        <v>99.83011325782812</v>
      </c>
    </row>
    <row r="168" spans="1:9" ht="31.5">
      <c r="A168" s="5" t="s">
        <v>301</v>
      </c>
      <c r="B168" s="45"/>
      <c r="C168" s="16" t="s">
        <v>50</v>
      </c>
      <c r="D168" s="16" t="s">
        <v>7</v>
      </c>
      <c r="E168" s="53" t="s">
        <v>250</v>
      </c>
      <c r="F168" s="16" t="s">
        <v>311</v>
      </c>
      <c r="G168" s="18">
        <v>3002</v>
      </c>
      <c r="H168" s="21">
        <v>2996.9</v>
      </c>
      <c r="I168" s="33">
        <f t="shared" si="5"/>
        <v>99.83011325782812</v>
      </c>
    </row>
    <row r="169" spans="1:9" ht="63">
      <c r="A169" s="10" t="s">
        <v>317</v>
      </c>
      <c r="B169" s="45"/>
      <c r="C169" s="16" t="s">
        <v>50</v>
      </c>
      <c r="D169" s="16" t="s">
        <v>7</v>
      </c>
      <c r="E169" s="53" t="s">
        <v>316</v>
      </c>
      <c r="F169" s="16"/>
      <c r="G169" s="18">
        <f>SUM(G170)</f>
        <v>2273.6</v>
      </c>
      <c r="H169" s="18">
        <f>SUM(H170)</f>
        <v>2189.6</v>
      </c>
      <c r="I169" s="33">
        <f t="shared" si="5"/>
        <v>96.30541871921181</v>
      </c>
    </row>
    <row r="170" spans="1:9" ht="31.5">
      <c r="A170" s="12" t="s">
        <v>315</v>
      </c>
      <c r="B170" s="45"/>
      <c r="C170" s="16" t="s">
        <v>50</v>
      </c>
      <c r="D170" s="16" t="s">
        <v>7</v>
      </c>
      <c r="E170" s="53" t="s">
        <v>316</v>
      </c>
      <c r="F170" s="16" t="s">
        <v>300</v>
      </c>
      <c r="G170" s="18">
        <v>2273.6</v>
      </c>
      <c r="H170" s="21">
        <v>2189.6</v>
      </c>
      <c r="I170" s="33">
        <f t="shared" si="5"/>
        <v>96.30541871921181</v>
      </c>
    </row>
    <row r="171" spans="1:9" ht="15.75">
      <c r="A171" s="12" t="s">
        <v>211</v>
      </c>
      <c r="B171" s="45"/>
      <c r="C171" s="16" t="s">
        <v>50</v>
      </c>
      <c r="D171" s="16" t="s">
        <v>9</v>
      </c>
      <c r="E171" s="16"/>
      <c r="F171" s="16"/>
      <c r="G171" s="18">
        <f>SUM(G172)</f>
        <v>284.8</v>
      </c>
      <c r="H171" s="18">
        <f>SUM(H172)</f>
        <v>284.8</v>
      </c>
      <c r="I171" s="33">
        <f t="shared" si="5"/>
        <v>100</v>
      </c>
    </row>
    <row r="172" spans="1:9" ht="47.25">
      <c r="A172" s="10" t="s">
        <v>363</v>
      </c>
      <c r="B172" s="45"/>
      <c r="C172" s="16" t="s">
        <v>50</v>
      </c>
      <c r="D172" s="16" t="s">
        <v>9</v>
      </c>
      <c r="E172" s="53" t="s">
        <v>364</v>
      </c>
      <c r="F172" s="16"/>
      <c r="G172" s="18">
        <f>SUM(G173:G173)</f>
        <v>284.8</v>
      </c>
      <c r="H172" s="18">
        <f>SUM(H173:H173)</f>
        <v>284.8</v>
      </c>
      <c r="I172" s="33">
        <f t="shared" si="5"/>
        <v>100</v>
      </c>
    </row>
    <row r="173" spans="1:9" ht="31.5">
      <c r="A173" s="12" t="s">
        <v>315</v>
      </c>
      <c r="B173" s="45"/>
      <c r="C173" s="16" t="s">
        <v>50</v>
      </c>
      <c r="D173" s="16" t="s">
        <v>9</v>
      </c>
      <c r="E173" s="53" t="s">
        <v>364</v>
      </c>
      <c r="F173" s="16" t="s">
        <v>300</v>
      </c>
      <c r="G173" s="18">
        <v>284.8</v>
      </c>
      <c r="H173" s="18">
        <v>284.8</v>
      </c>
      <c r="I173" s="33">
        <f t="shared" si="5"/>
        <v>100</v>
      </c>
    </row>
    <row r="174" spans="1:9" ht="18.75" customHeight="1">
      <c r="A174" s="5" t="s">
        <v>120</v>
      </c>
      <c r="B174" s="45"/>
      <c r="C174" s="16" t="s">
        <v>50</v>
      </c>
      <c r="D174" s="16" t="s">
        <v>24</v>
      </c>
      <c r="E174" s="17"/>
      <c r="F174" s="16"/>
      <c r="G174" s="18">
        <f>SUM(G175,G177,)</f>
        <v>94667.4</v>
      </c>
      <c r="H174" s="18">
        <f>SUM(H175,H177,)</f>
        <v>94387.7</v>
      </c>
      <c r="I174" s="33">
        <f t="shared" si="5"/>
        <v>99.70454454226059</v>
      </c>
    </row>
    <row r="175" spans="1:9" ht="47.25">
      <c r="A175" s="5" t="s">
        <v>290</v>
      </c>
      <c r="B175" s="16"/>
      <c r="C175" s="16" t="s">
        <v>50</v>
      </c>
      <c r="D175" s="16" t="s">
        <v>24</v>
      </c>
      <c r="E175" s="17" t="s">
        <v>365</v>
      </c>
      <c r="F175" s="16"/>
      <c r="G175" s="18">
        <f>SUM(G176,)</f>
        <v>3750</v>
      </c>
      <c r="H175" s="18">
        <f>SUM(H176,)</f>
        <v>3750</v>
      </c>
      <c r="I175" s="33">
        <f t="shared" si="5"/>
        <v>100</v>
      </c>
    </row>
    <row r="176" spans="1:9" ht="31.5">
      <c r="A176" s="12" t="s">
        <v>366</v>
      </c>
      <c r="B176" s="16"/>
      <c r="C176" s="16" t="s">
        <v>50</v>
      </c>
      <c r="D176" s="16" t="s">
        <v>24</v>
      </c>
      <c r="E176" s="17" t="s">
        <v>365</v>
      </c>
      <c r="F176" s="16" t="s">
        <v>311</v>
      </c>
      <c r="G176" s="21">
        <v>3750</v>
      </c>
      <c r="H176" s="18">
        <v>3750</v>
      </c>
      <c r="I176" s="33">
        <f t="shared" si="5"/>
        <v>100</v>
      </c>
    </row>
    <row r="177" spans="1:9" ht="15.75">
      <c r="A177" s="5" t="s">
        <v>42</v>
      </c>
      <c r="B177" s="45"/>
      <c r="C177" s="16" t="s">
        <v>50</v>
      </c>
      <c r="D177" s="16" t="s">
        <v>24</v>
      </c>
      <c r="E177" s="17" t="s">
        <v>43</v>
      </c>
      <c r="F177" s="16"/>
      <c r="G177" s="21">
        <f>SUM(G178)</f>
        <v>90917.4</v>
      </c>
      <c r="H177" s="21">
        <f>SUM(H178)</f>
        <v>90637.7</v>
      </c>
      <c r="I177" s="33">
        <f t="shared" si="5"/>
        <v>99.69235811846798</v>
      </c>
    </row>
    <row r="178" spans="1:9" ht="31.5">
      <c r="A178" s="11" t="s">
        <v>223</v>
      </c>
      <c r="B178" s="44"/>
      <c r="C178" s="16" t="s">
        <v>50</v>
      </c>
      <c r="D178" s="16" t="s">
        <v>24</v>
      </c>
      <c r="E178" s="54" t="s">
        <v>248</v>
      </c>
      <c r="F178" s="50"/>
      <c r="G178" s="18">
        <f>SUM(G179:G180)</f>
        <v>90917.4</v>
      </c>
      <c r="H178" s="18">
        <f>SUM(H179:H180)</f>
        <v>90637.7</v>
      </c>
      <c r="I178" s="33">
        <f t="shared" si="5"/>
        <v>99.69235811846798</v>
      </c>
    </row>
    <row r="179" spans="1:9" ht="31.5">
      <c r="A179" s="12" t="s">
        <v>315</v>
      </c>
      <c r="B179" s="44"/>
      <c r="C179" s="16" t="s">
        <v>50</v>
      </c>
      <c r="D179" s="16" t="s">
        <v>24</v>
      </c>
      <c r="E179" s="54" t="s">
        <v>248</v>
      </c>
      <c r="F179" s="50">
        <v>243</v>
      </c>
      <c r="G179" s="18">
        <v>1754</v>
      </c>
      <c r="H179" s="18">
        <v>1485.8</v>
      </c>
      <c r="I179" s="33">
        <f t="shared" si="5"/>
        <v>84.70923603192702</v>
      </c>
    </row>
    <row r="180" spans="1:9" ht="31.5">
      <c r="A180" s="5" t="s">
        <v>301</v>
      </c>
      <c r="B180" s="44"/>
      <c r="C180" s="16" t="s">
        <v>50</v>
      </c>
      <c r="D180" s="16" t="s">
        <v>24</v>
      </c>
      <c r="E180" s="54" t="s">
        <v>248</v>
      </c>
      <c r="F180" s="50">
        <v>244</v>
      </c>
      <c r="G180" s="21">
        <v>89163.4</v>
      </c>
      <c r="H180" s="18">
        <v>89151.9</v>
      </c>
      <c r="I180" s="33">
        <f t="shared" si="5"/>
        <v>99.9871023312256</v>
      </c>
    </row>
    <row r="181" spans="1:9" ht="15.75">
      <c r="A181" s="5" t="s">
        <v>53</v>
      </c>
      <c r="B181" s="48"/>
      <c r="C181" s="48" t="s">
        <v>54</v>
      </c>
      <c r="D181" s="44"/>
      <c r="E181" s="44"/>
      <c r="F181" s="44"/>
      <c r="G181" s="18">
        <f aca="true" t="shared" si="6" ref="G181:H183">SUM(G182)</f>
        <v>214.8</v>
      </c>
      <c r="H181" s="18">
        <f t="shared" si="6"/>
        <v>214.8</v>
      </c>
      <c r="I181" s="33">
        <f t="shared" si="5"/>
        <v>100</v>
      </c>
    </row>
    <row r="182" spans="1:9" ht="31.5">
      <c r="A182" s="12" t="s">
        <v>131</v>
      </c>
      <c r="B182" s="48"/>
      <c r="C182" s="48" t="s">
        <v>54</v>
      </c>
      <c r="D182" s="48" t="s">
        <v>24</v>
      </c>
      <c r="E182" s="49"/>
      <c r="F182" s="39"/>
      <c r="G182" s="18">
        <f t="shared" si="6"/>
        <v>214.8</v>
      </c>
      <c r="H182" s="18">
        <f t="shared" si="6"/>
        <v>214.8</v>
      </c>
      <c r="I182" s="33">
        <f t="shared" si="5"/>
        <v>100</v>
      </c>
    </row>
    <row r="183" spans="1:9" ht="31.5">
      <c r="A183" s="5" t="s">
        <v>55</v>
      </c>
      <c r="B183" s="45"/>
      <c r="C183" s="45" t="s">
        <v>54</v>
      </c>
      <c r="D183" s="48" t="s">
        <v>24</v>
      </c>
      <c r="E183" s="49" t="s">
        <v>56</v>
      </c>
      <c r="F183" s="39"/>
      <c r="G183" s="18">
        <f t="shared" si="6"/>
        <v>214.8</v>
      </c>
      <c r="H183" s="18">
        <f t="shared" si="6"/>
        <v>214.8</v>
      </c>
      <c r="I183" s="33">
        <f t="shared" si="5"/>
        <v>100</v>
      </c>
    </row>
    <row r="184" spans="1:9" ht="15.75">
      <c r="A184" s="5" t="s">
        <v>57</v>
      </c>
      <c r="B184" s="45"/>
      <c r="C184" s="45" t="s">
        <v>54</v>
      </c>
      <c r="D184" s="48" t="s">
        <v>24</v>
      </c>
      <c r="E184" s="49" t="s">
        <v>58</v>
      </c>
      <c r="F184" s="39"/>
      <c r="G184" s="18">
        <f>SUM(G185)</f>
        <v>214.8</v>
      </c>
      <c r="H184" s="18">
        <f>SUM(H185)</f>
        <v>214.8</v>
      </c>
      <c r="I184" s="33">
        <f t="shared" si="5"/>
        <v>100</v>
      </c>
    </row>
    <row r="185" spans="1:9" ht="31.5">
      <c r="A185" s="5" t="s">
        <v>301</v>
      </c>
      <c r="B185" s="45"/>
      <c r="C185" s="45" t="s">
        <v>54</v>
      </c>
      <c r="D185" s="48" t="s">
        <v>24</v>
      </c>
      <c r="E185" s="49" t="s">
        <v>58</v>
      </c>
      <c r="F185" s="45">
        <v>244</v>
      </c>
      <c r="G185" s="18">
        <v>214.8</v>
      </c>
      <c r="H185" s="18">
        <v>214.8</v>
      </c>
      <c r="I185" s="33">
        <f t="shared" si="5"/>
        <v>100</v>
      </c>
    </row>
    <row r="186" spans="1:9" ht="15.75">
      <c r="A186" s="5" t="s">
        <v>59</v>
      </c>
      <c r="B186" s="45"/>
      <c r="C186" s="16" t="s">
        <v>60</v>
      </c>
      <c r="D186" s="17"/>
      <c r="E186" s="49"/>
      <c r="F186" s="45"/>
      <c r="G186" s="18">
        <f>SUM(G187,G195,G199)</f>
        <v>180449.4</v>
      </c>
      <c r="H186" s="18">
        <f>SUM(H187,H195,H199)</f>
        <v>180120.6</v>
      </c>
      <c r="I186" s="33">
        <f t="shared" si="5"/>
        <v>99.81778825532255</v>
      </c>
    </row>
    <row r="187" spans="1:9" ht="15.75">
      <c r="A187" s="4" t="s">
        <v>61</v>
      </c>
      <c r="B187" s="45"/>
      <c r="C187" s="16" t="s">
        <v>60</v>
      </c>
      <c r="D187" s="17" t="s">
        <v>7</v>
      </c>
      <c r="E187" s="49"/>
      <c r="F187" s="45"/>
      <c r="G187" s="18">
        <f>SUM(G188,G192)</f>
        <v>164315.4</v>
      </c>
      <c r="H187" s="18">
        <f>SUM(H188,H192)</f>
        <v>164315.4</v>
      </c>
      <c r="I187" s="33">
        <f t="shared" si="5"/>
        <v>100</v>
      </c>
    </row>
    <row r="188" spans="1:9" ht="15.75">
      <c r="A188" s="12" t="s">
        <v>84</v>
      </c>
      <c r="B188" s="45"/>
      <c r="C188" s="16" t="s">
        <v>60</v>
      </c>
      <c r="D188" s="17" t="s">
        <v>7</v>
      </c>
      <c r="E188" s="49" t="s">
        <v>52</v>
      </c>
      <c r="F188" s="16"/>
      <c r="G188" s="18">
        <f aca="true" t="shared" si="7" ref="G188:H190">SUM(G189)</f>
        <v>48302</v>
      </c>
      <c r="H188" s="18">
        <f t="shared" si="7"/>
        <v>48302</v>
      </c>
      <c r="I188" s="33">
        <f t="shared" si="5"/>
        <v>100</v>
      </c>
    </row>
    <row r="189" spans="1:9" ht="47.25">
      <c r="A189" s="12" t="s">
        <v>175</v>
      </c>
      <c r="B189" s="45"/>
      <c r="C189" s="16" t="s">
        <v>60</v>
      </c>
      <c r="D189" s="17" t="s">
        <v>7</v>
      </c>
      <c r="E189" s="49" t="s">
        <v>176</v>
      </c>
      <c r="F189" s="16"/>
      <c r="G189" s="18">
        <f t="shared" si="7"/>
        <v>48302</v>
      </c>
      <c r="H189" s="18">
        <f t="shared" si="7"/>
        <v>48302</v>
      </c>
      <c r="I189" s="33">
        <f t="shared" si="5"/>
        <v>100</v>
      </c>
    </row>
    <row r="190" spans="1:9" ht="63">
      <c r="A190" s="12" t="s">
        <v>165</v>
      </c>
      <c r="B190" s="45"/>
      <c r="C190" s="16" t="s">
        <v>60</v>
      </c>
      <c r="D190" s="17" t="s">
        <v>7</v>
      </c>
      <c r="E190" s="49" t="s">
        <v>166</v>
      </c>
      <c r="F190" s="16"/>
      <c r="G190" s="18">
        <f t="shared" si="7"/>
        <v>48302</v>
      </c>
      <c r="H190" s="18">
        <f t="shared" si="7"/>
        <v>48302</v>
      </c>
      <c r="I190" s="33">
        <f t="shared" si="5"/>
        <v>100</v>
      </c>
    </row>
    <row r="191" spans="1:9" ht="47.25">
      <c r="A191" s="5" t="s">
        <v>284</v>
      </c>
      <c r="B191" s="45"/>
      <c r="C191" s="16" t="s">
        <v>60</v>
      </c>
      <c r="D191" s="17" t="s">
        <v>7</v>
      </c>
      <c r="E191" s="49" t="s">
        <v>166</v>
      </c>
      <c r="F191" s="16" t="s">
        <v>285</v>
      </c>
      <c r="G191" s="21">
        <v>48302</v>
      </c>
      <c r="H191" s="18">
        <v>48302</v>
      </c>
      <c r="I191" s="33">
        <f t="shared" si="5"/>
        <v>100</v>
      </c>
    </row>
    <row r="192" spans="1:9" ht="15.75">
      <c r="A192" s="12" t="s">
        <v>42</v>
      </c>
      <c r="B192" s="45"/>
      <c r="C192" s="16" t="s">
        <v>60</v>
      </c>
      <c r="D192" s="17" t="s">
        <v>7</v>
      </c>
      <c r="E192" s="49" t="s">
        <v>43</v>
      </c>
      <c r="F192" s="45"/>
      <c r="G192" s="18">
        <f>SUM(G193)</f>
        <v>116013.4</v>
      </c>
      <c r="H192" s="18">
        <f>SUM(H193)</f>
        <v>116013.4</v>
      </c>
      <c r="I192" s="33">
        <f t="shared" si="5"/>
        <v>100</v>
      </c>
    </row>
    <row r="193" spans="1:9" ht="63">
      <c r="A193" s="11" t="s">
        <v>367</v>
      </c>
      <c r="B193" s="45"/>
      <c r="C193" s="16" t="s">
        <v>60</v>
      </c>
      <c r="D193" s="17" t="s">
        <v>7</v>
      </c>
      <c r="E193" s="49" t="s">
        <v>247</v>
      </c>
      <c r="F193" s="45"/>
      <c r="G193" s="18">
        <f>SUM(G194)</f>
        <v>116013.4</v>
      </c>
      <c r="H193" s="18">
        <f>SUM(H194)</f>
        <v>116013.4</v>
      </c>
      <c r="I193" s="33">
        <f t="shared" si="5"/>
        <v>100</v>
      </c>
    </row>
    <row r="194" spans="1:9" ht="47.25">
      <c r="A194" s="5" t="s">
        <v>284</v>
      </c>
      <c r="B194" s="45"/>
      <c r="C194" s="16" t="s">
        <v>60</v>
      </c>
      <c r="D194" s="17" t="s">
        <v>7</v>
      </c>
      <c r="E194" s="49" t="s">
        <v>247</v>
      </c>
      <c r="F194" s="45">
        <v>411</v>
      </c>
      <c r="G194" s="18">
        <v>116013.4</v>
      </c>
      <c r="H194" s="18">
        <v>116013.4</v>
      </c>
      <c r="I194" s="33">
        <f t="shared" si="5"/>
        <v>100</v>
      </c>
    </row>
    <row r="195" spans="1:9" ht="15.75">
      <c r="A195" s="5" t="s">
        <v>77</v>
      </c>
      <c r="B195" s="45"/>
      <c r="C195" s="45" t="s">
        <v>60</v>
      </c>
      <c r="D195" s="48" t="s">
        <v>9</v>
      </c>
      <c r="E195" s="49"/>
      <c r="F195" s="45"/>
      <c r="G195" s="21">
        <f aca="true" t="shared" si="8" ref="G195:H197">SUM(G196)</f>
        <v>15477</v>
      </c>
      <c r="H195" s="21">
        <f t="shared" si="8"/>
        <v>15477</v>
      </c>
      <c r="I195" s="33">
        <f t="shared" si="5"/>
        <v>100</v>
      </c>
    </row>
    <row r="196" spans="1:9" ht="15.75">
      <c r="A196" s="12" t="s">
        <v>42</v>
      </c>
      <c r="B196" s="45"/>
      <c r="C196" s="16" t="s">
        <v>60</v>
      </c>
      <c r="D196" s="48" t="s">
        <v>9</v>
      </c>
      <c r="E196" s="49" t="s">
        <v>43</v>
      </c>
      <c r="F196" s="45"/>
      <c r="G196" s="21">
        <f t="shared" si="8"/>
        <v>15477</v>
      </c>
      <c r="H196" s="21">
        <f t="shared" si="8"/>
        <v>15477</v>
      </c>
      <c r="I196" s="33">
        <f t="shared" si="5"/>
        <v>100</v>
      </c>
    </row>
    <row r="197" spans="1:9" ht="39.75" customHeight="1">
      <c r="A197" s="10" t="s">
        <v>235</v>
      </c>
      <c r="B197" s="45"/>
      <c r="C197" s="45" t="s">
        <v>60</v>
      </c>
      <c r="D197" s="48" t="s">
        <v>9</v>
      </c>
      <c r="E197" s="49" t="s">
        <v>239</v>
      </c>
      <c r="F197" s="45"/>
      <c r="G197" s="21">
        <f t="shared" si="8"/>
        <v>15477</v>
      </c>
      <c r="H197" s="21">
        <f t="shared" si="8"/>
        <v>15477</v>
      </c>
      <c r="I197" s="33">
        <f t="shared" si="5"/>
        <v>100</v>
      </c>
    </row>
    <row r="198" spans="1:9" ht="31.5">
      <c r="A198" s="13" t="s">
        <v>273</v>
      </c>
      <c r="B198" s="45"/>
      <c r="C198" s="45" t="s">
        <v>60</v>
      </c>
      <c r="D198" s="48" t="s">
        <v>9</v>
      </c>
      <c r="E198" s="49" t="s">
        <v>239</v>
      </c>
      <c r="F198" s="45">
        <v>242</v>
      </c>
      <c r="G198" s="21">
        <v>15477</v>
      </c>
      <c r="H198" s="18">
        <v>15477</v>
      </c>
      <c r="I198" s="33">
        <f t="shared" si="5"/>
        <v>100</v>
      </c>
    </row>
    <row r="199" spans="1:9" ht="15.75">
      <c r="A199" s="5" t="s">
        <v>89</v>
      </c>
      <c r="B199" s="50"/>
      <c r="C199" s="50" t="s">
        <v>60</v>
      </c>
      <c r="D199" s="50" t="s">
        <v>35</v>
      </c>
      <c r="E199" s="54"/>
      <c r="F199" s="54"/>
      <c r="G199" s="18">
        <f>SUM(G200,G203)</f>
        <v>657</v>
      </c>
      <c r="H199" s="18">
        <f>SUM(H200,H203)</f>
        <v>328.20000000000005</v>
      </c>
      <c r="I199" s="33">
        <f t="shared" si="5"/>
        <v>49.95433789954339</v>
      </c>
    </row>
    <row r="200" spans="1:9" ht="15.75">
      <c r="A200" s="5" t="s">
        <v>233</v>
      </c>
      <c r="B200" s="50"/>
      <c r="C200" s="50" t="s">
        <v>60</v>
      </c>
      <c r="D200" s="50" t="s">
        <v>35</v>
      </c>
      <c r="E200" s="49" t="s">
        <v>234</v>
      </c>
      <c r="F200" s="54"/>
      <c r="G200" s="18">
        <f>SUM(G201)</f>
        <v>322</v>
      </c>
      <c r="H200" s="18">
        <f>SUM(H201)</f>
        <v>160.8</v>
      </c>
      <c r="I200" s="33">
        <f t="shared" si="5"/>
        <v>49.93788819875777</v>
      </c>
    </row>
    <row r="201" spans="1:9" ht="78.75">
      <c r="A201" s="13" t="s">
        <v>368</v>
      </c>
      <c r="B201" s="45"/>
      <c r="C201" s="50" t="s">
        <v>60</v>
      </c>
      <c r="D201" s="50" t="s">
        <v>35</v>
      </c>
      <c r="E201" s="49" t="s">
        <v>369</v>
      </c>
      <c r="F201" s="49"/>
      <c r="G201" s="18">
        <f>SUM(G202)</f>
        <v>322</v>
      </c>
      <c r="H201" s="18">
        <f>SUM(H202)</f>
        <v>160.8</v>
      </c>
      <c r="I201" s="33">
        <f t="shared" si="5"/>
        <v>49.93788819875777</v>
      </c>
    </row>
    <row r="202" spans="1:9" ht="15.75">
      <c r="A202" s="12" t="s">
        <v>288</v>
      </c>
      <c r="B202" s="45"/>
      <c r="C202" s="50" t="s">
        <v>60</v>
      </c>
      <c r="D202" s="50" t="s">
        <v>35</v>
      </c>
      <c r="E202" s="49" t="s">
        <v>369</v>
      </c>
      <c r="F202" s="45">
        <v>322</v>
      </c>
      <c r="G202" s="21">
        <v>322</v>
      </c>
      <c r="H202" s="18">
        <v>160.8</v>
      </c>
      <c r="I202" s="33">
        <f t="shared" si="5"/>
        <v>49.93788819875777</v>
      </c>
    </row>
    <row r="203" spans="1:9" ht="15.75">
      <c r="A203" s="13" t="s">
        <v>225</v>
      </c>
      <c r="B203" s="45"/>
      <c r="C203" s="50" t="s">
        <v>60</v>
      </c>
      <c r="D203" s="50" t="s">
        <v>35</v>
      </c>
      <c r="E203" s="49" t="s">
        <v>370</v>
      </c>
      <c r="F203" s="45"/>
      <c r="G203" s="18">
        <f aca="true" t="shared" si="9" ref="G203:H205">SUM(G204)</f>
        <v>335</v>
      </c>
      <c r="H203" s="18">
        <f t="shared" si="9"/>
        <v>167.4</v>
      </c>
      <c r="I203" s="33">
        <f t="shared" si="5"/>
        <v>49.97014925373134</v>
      </c>
    </row>
    <row r="204" spans="1:9" ht="78.75">
      <c r="A204" s="13" t="s">
        <v>371</v>
      </c>
      <c r="B204" s="45"/>
      <c r="C204" s="50" t="s">
        <v>60</v>
      </c>
      <c r="D204" s="50" t="s">
        <v>35</v>
      </c>
      <c r="E204" s="49" t="s">
        <v>372</v>
      </c>
      <c r="F204" s="45"/>
      <c r="G204" s="18">
        <f t="shared" si="9"/>
        <v>335</v>
      </c>
      <c r="H204" s="18">
        <f t="shared" si="9"/>
        <v>167.4</v>
      </c>
      <c r="I204" s="33">
        <f t="shared" si="5"/>
        <v>49.97014925373134</v>
      </c>
    </row>
    <row r="205" spans="1:9" ht="157.5">
      <c r="A205" s="13" t="s">
        <v>373</v>
      </c>
      <c r="B205" s="45"/>
      <c r="C205" s="50" t="s">
        <v>60</v>
      </c>
      <c r="D205" s="50" t="s">
        <v>35</v>
      </c>
      <c r="E205" s="49" t="s">
        <v>374</v>
      </c>
      <c r="F205" s="45"/>
      <c r="G205" s="18">
        <f t="shared" si="9"/>
        <v>335</v>
      </c>
      <c r="H205" s="18">
        <f t="shared" si="9"/>
        <v>167.4</v>
      </c>
      <c r="I205" s="33">
        <f t="shared" si="5"/>
        <v>49.97014925373134</v>
      </c>
    </row>
    <row r="206" spans="1:9" ht="15.75">
      <c r="A206" s="12" t="s">
        <v>288</v>
      </c>
      <c r="B206" s="45"/>
      <c r="C206" s="50" t="s">
        <v>60</v>
      </c>
      <c r="D206" s="50" t="s">
        <v>35</v>
      </c>
      <c r="E206" s="49" t="s">
        <v>374</v>
      </c>
      <c r="F206" s="45">
        <v>322</v>
      </c>
      <c r="G206" s="21">
        <v>335</v>
      </c>
      <c r="H206" s="18">
        <v>167.4</v>
      </c>
      <c r="I206" s="33">
        <f t="shared" si="5"/>
        <v>49.97014925373134</v>
      </c>
    </row>
    <row r="207" spans="1:9" ht="15.75">
      <c r="A207" s="5" t="s">
        <v>188</v>
      </c>
      <c r="B207" s="45"/>
      <c r="C207" s="45" t="s">
        <v>92</v>
      </c>
      <c r="D207" s="44"/>
      <c r="E207" s="44"/>
      <c r="F207" s="44"/>
      <c r="G207" s="18">
        <f>SUM(G208,)</f>
        <v>3115.8</v>
      </c>
      <c r="H207" s="18">
        <f>H208+H212</f>
        <v>3114.8</v>
      </c>
      <c r="I207" s="33">
        <f aca="true" t="shared" si="10" ref="I207:I270">H207/G207*100</f>
        <v>99.96790551383272</v>
      </c>
    </row>
    <row r="208" spans="1:9" ht="15.75">
      <c r="A208" s="13" t="s">
        <v>93</v>
      </c>
      <c r="B208" s="48"/>
      <c r="C208" s="48" t="s">
        <v>92</v>
      </c>
      <c r="D208" s="48" t="s">
        <v>7</v>
      </c>
      <c r="E208" s="49"/>
      <c r="F208" s="49"/>
      <c r="G208" s="18">
        <f aca="true" t="shared" si="11" ref="G208:H210">SUM(G209)</f>
        <v>3115.8</v>
      </c>
      <c r="H208" s="18">
        <f t="shared" si="11"/>
        <v>3115.8</v>
      </c>
      <c r="I208" s="33">
        <f t="shared" si="10"/>
        <v>100</v>
      </c>
    </row>
    <row r="209" spans="1:9" ht="31.5">
      <c r="A209" s="13" t="s">
        <v>201</v>
      </c>
      <c r="B209" s="48"/>
      <c r="C209" s="48" t="s">
        <v>92</v>
      </c>
      <c r="D209" s="48" t="s">
        <v>7</v>
      </c>
      <c r="E209" s="49" t="s">
        <v>158</v>
      </c>
      <c r="F209" s="49"/>
      <c r="G209" s="18">
        <f t="shared" si="11"/>
        <v>3115.8</v>
      </c>
      <c r="H209" s="18">
        <f t="shared" si="11"/>
        <v>3115.8</v>
      </c>
      <c r="I209" s="33">
        <f t="shared" si="10"/>
        <v>100</v>
      </c>
    </row>
    <row r="210" spans="1:9" ht="15.75">
      <c r="A210" s="13" t="s">
        <v>230</v>
      </c>
      <c r="B210" s="48"/>
      <c r="C210" s="48" t="s">
        <v>92</v>
      </c>
      <c r="D210" s="48" t="s">
        <v>7</v>
      </c>
      <c r="E210" s="49" t="s">
        <v>231</v>
      </c>
      <c r="F210" s="49"/>
      <c r="G210" s="18">
        <f t="shared" si="11"/>
        <v>3115.8</v>
      </c>
      <c r="H210" s="18">
        <f t="shared" si="11"/>
        <v>3115.8</v>
      </c>
      <c r="I210" s="33">
        <f t="shared" si="10"/>
        <v>100</v>
      </c>
    </row>
    <row r="211" spans="1:9" ht="48" customHeight="1">
      <c r="A211" s="13" t="s">
        <v>274</v>
      </c>
      <c r="B211" s="48"/>
      <c r="C211" s="48" t="s">
        <v>92</v>
      </c>
      <c r="D211" s="48" t="s">
        <v>7</v>
      </c>
      <c r="E211" s="49" t="s">
        <v>231</v>
      </c>
      <c r="F211" s="49">
        <v>244</v>
      </c>
      <c r="G211" s="18">
        <v>3115.8</v>
      </c>
      <c r="H211" s="18">
        <v>3115.8</v>
      </c>
      <c r="I211" s="33">
        <f t="shared" si="10"/>
        <v>100</v>
      </c>
    </row>
    <row r="212" spans="1:9" ht="48" customHeight="1">
      <c r="A212" s="13" t="s">
        <v>284</v>
      </c>
      <c r="B212" s="48"/>
      <c r="C212" s="48" t="s">
        <v>92</v>
      </c>
      <c r="D212" s="48" t="s">
        <v>7</v>
      </c>
      <c r="E212" s="49" t="s">
        <v>247</v>
      </c>
      <c r="F212" s="49">
        <v>411</v>
      </c>
      <c r="G212" s="18">
        <v>0</v>
      </c>
      <c r="H212" s="18">
        <v>-1</v>
      </c>
      <c r="I212" s="33"/>
    </row>
    <row r="213" spans="1:9" ht="15.75">
      <c r="A213" s="5" t="s">
        <v>215</v>
      </c>
      <c r="B213" s="45"/>
      <c r="C213" s="45" t="s">
        <v>35</v>
      </c>
      <c r="D213" s="44"/>
      <c r="E213" s="44"/>
      <c r="F213" s="44"/>
      <c r="G213" s="18">
        <f>SUM(G214,G241,G266,G273)</f>
        <v>294673.7</v>
      </c>
      <c r="H213" s="18">
        <f>SUM(H214,H241,H266,H273)</f>
        <v>290022.1</v>
      </c>
      <c r="I213" s="33">
        <f t="shared" si="10"/>
        <v>98.42144039322137</v>
      </c>
    </row>
    <row r="214" spans="1:9" ht="15.75">
      <c r="A214" s="5" t="s">
        <v>100</v>
      </c>
      <c r="B214" s="45"/>
      <c r="C214" s="45" t="s">
        <v>35</v>
      </c>
      <c r="D214" s="45" t="s">
        <v>7</v>
      </c>
      <c r="E214" s="45"/>
      <c r="F214" s="45"/>
      <c r="G214" s="18">
        <f>SUM(G215,G217,G221,G225,G234,G238)</f>
        <v>131848.5</v>
      </c>
      <c r="H214" s="18">
        <f>SUM(H215,H217,H221,H225,H234,H238)</f>
        <v>130833.8</v>
      </c>
      <c r="I214" s="33">
        <f t="shared" si="10"/>
        <v>99.23040459315048</v>
      </c>
    </row>
    <row r="215" spans="1:9" ht="47.25">
      <c r="A215" s="5" t="s">
        <v>290</v>
      </c>
      <c r="B215" s="45"/>
      <c r="C215" s="45" t="s">
        <v>35</v>
      </c>
      <c r="D215" s="45" t="s">
        <v>7</v>
      </c>
      <c r="E215" s="17" t="s">
        <v>365</v>
      </c>
      <c r="F215" s="16"/>
      <c r="G215" s="18">
        <f>SUM(G216)</f>
        <v>5000</v>
      </c>
      <c r="H215" s="18">
        <f>SUM(H216)</f>
        <v>5000</v>
      </c>
      <c r="I215" s="33">
        <f t="shared" si="10"/>
        <v>100</v>
      </c>
    </row>
    <row r="216" spans="1:9" ht="15.75">
      <c r="A216" s="12" t="s">
        <v>265</v>
      </c>
      <c r="B216" s="45"/>
      <c r="C216" s="45" t="s">
        <v>35</v>
      </c>
      <c r="D216" s="45" t="s">
        <v>7</v>
      </c>
      <c r="E216" s="17" t="s">
        <v>365</v>
      </c>
      <c r="F216" s="54">
        <v>622</v>
      </c>
      <c r="G216" s="18">
        <v>5000</v>
      </c>
      <c r="H216" s="18">
        <v>5000</v>
      </c>
      <c r="I216" s="33">
        <f t="shared" si="10"/>
        <v>100</v>
      </c>
    </row>
    <row r="217" spans="1:9" ht="31.5">
      <c r="A217" s="5" t="s">
        <v>101</v>
      </c>
      <c r="B217" s="45"/>
      <c r="C217" s="45" t="s">
        <v>35</v>
      </c>
      <c r="D217" s="45" t="s">
        <v>7</v>
      </c>
      <c r="E217" s="49" t="s">
        <v>102</v>
      </c>
      <c r="F217" s="50"/>
      <c r="G217" s="18">
        <f>SUM(G218)</f>
        <v>16187.9</v>
      </c>
      <c r="H217" s="18">
        <f>SUM(H218)</f>
        <v>15466.8</v>
      </c>
      <c r="I217" s="33">
        <f t="shared" si="10"/>
        <v>95.5454382594407</v>
      </c>
    </row>
    <row r="218" spans="1:9" ht="47.25">
      <c r="A218" s="5" t="s">
        <v>375</v>
      </c>
      <c r="B218" s="48"/>
      <c r="C218" s="48" t="s">
        <v>35</v>
      </c>
      <c r="D218" s="45" t="s">
        <v>7</v>
      </c>
      <c r="E218" s="49" t="s">
        <v>376</v>
      </c>
      <c r="F218" s="50"/>
      <c r="G218" s="18">
        <f>SUM(G219)</f>
        <v>16187.9</v>
      </c>
      <c r="H218" s="18">
        <f>SUM(H219)</f>
        <v>15466.8</v>
      </c>
      <c r="I218" s="33">
        <f t="shared" si="10"/>
        <v>95.5454382594407</v>
      </c>
    </row>
    <row r="219" spans="1:9" ht="47.25">
      <c r="A219" s="12" t="s">
        <v>264</v>
      </c>
      <c r="B219" s="48"/>
      <c r="C219" s="48" t="s">
        <v>35</v>
      </c>
      <c r="D219" s="48" t="s">
        <v>7</v>
      </c>
      <c r="E219" s="49" t="s">
        <v>376</v>
      </c>
      <c r="F219" s="48">
        <v>621</v>
      </c>
      <c r="G219" s="18">
        <v>16187.9</v>
      </c>
      <c r="H219" s="18">
        <v>15466.8</v>
      </c>
      <c r="I219" s="33">
        <f t="shared" si="10"/>
        <v>95.5454382594407</v>
      </c>
    </row>
    <row r="220" spans="1:9" ht="15.75">
      <c r="A220" s="5" t="s">
        <v>117</v>
      </c>
      <c r="B220" s="48"/>
      <c r="C220" s="48" t="s">
        <v>35</v>
      </c>
      <c r="D220" s="48" t="s">
        <v>7</v>
      </c>
      <c r="E220" s="49" t="s">
        <v>376</v>
      </c>
      <c r="F220" s="48">
        <v>621</v>
      </c>
      <c r="G220" s="18">
        <v>16187.9</v>
      </c>
      <c r="H220" s="18">
        <v>15466.8</v>
      </c>
      <c r="I220" s="33">
        <f t="shared" si="10"/>
        <v>95.5454382594407</v>
      </c>
    </row>
    <row r="221" spans="1:9" ht="31.5">
      <c r="A221" s="5" t="s">
        <v>169</v>
      </c>
      <c r="B221" s="48"/>
      <c r="C221" s="48" t="s">
        <v>35</v>
      </c>
      <c r="D221" s="48" t="s">
        <v>7</v>
      </c>
      <c r="E221" s="49" t="s">
        <v>174</v>
      </c>
      <c r="F221" s="48"/>
      <c r="G221" s="18">
        <f>SUM(G222)</f>
        <v>846.3</v>
      </c>
      <c r="H221" s="18">
        <f>SUM(H222)</f>
        <v>775.6</v>
      </c>
      <c r="I221" s="33">
        <f t="shared" si="10"/>
        <v>91.64598842018198</v>
      </c>
    </row>
    <row r="222" spans="1:9" ht="47.25">
      <c r="A222" s="5" t="s">
        <v>377</v>
      </c>
      <c r="B222" s="48"/>
      <c r="C222" s="48" t="s">
        <v>35</v>
      </c>
      <c r="D222" s="48" t="s">
        <v>7</v>
      </c>
      <c r="E222" s="49" t="s">
        <v>378</v>
      </c>
      <c r="F222" s="48"/>
      <c r="G222" s="18">
        <f>SUM(G223)</f>
        <v>846.3</v>
      </c>
      <c r="H222" s="18">
        <f>SUM(H223)</f>
        <v>775.6</v>
      </c>
      <c r="I222" s="33">
        <f t="shared" si="10"/>
        <v>91.64598842018198</v>
      </c>
    </row>
    <row r="223" spans="1:9" ht="47.25">
      <c r="A223" s="12" t="s">
        <v>264</v>
      </c>
      <c r="B223" s="48"/>
      <c r="C223" s="48" t="s">
        <v>35</v>
      </c>
      <c r="D223" s="48" t="s">
        <v>7</v>
      </c>
      <c r="E223" s="49" t="s">
        <v>378</v>
      </c>
      <c r="F223" s="48">
        <v>621</v>
      </c>
      <c r="G223" s="18">
        <v>846.3</v>
      </c>
      <c r="H223" s="18">
        <v>775.6</v>
      </c>
      <c r="I223" s="33">
        <f t="shared" si="10"/>
        <v>91.64598842018198</v>
      </c>
    </row>
    <row r="224" spans="1:9" ht="15.75">
      <c r="A224" s="13" t="s">
        <v>117</v>
      </c>
      <c r="B224" s="48"/>
      <c r="C224" s="48" t="s">
        <v>35</v>
      </c>
      <c r="D224" s="48" t="s">
        <v>7</v>
      </c>
      <c r="E224" s="49" t="s">
        <v>378</v>
      </c>
      <c r="F224" s="48">
        <v>621</v>
      </c>
      <c r="G224" s="18">
        <v>846.3</v>
      </c>
      <c r="H224" s="18">
        <v>775.6</v>
      </c>
      <c r="I224" s="33">
        <f t="shared" si="10"/>
        <v>91.64598842018198</v>
      </c>
    </row>
    <row r="225" spans="1:9" ht="15.75">
      <c r="A225" s="13" t="s">
        <v>225</v>
      </c>
      <c r="B225" s="48"/>
      <c r="C225" s="48" t="s">
        <v>35</v>
      </c>
      <c r="D225" s="48" t="s">
        <v>7</v>
      </c>
      <c r="E225" s="49" t="s">
        <v>226</v>
      </c>
      <c r="F225" s="48"/>
      <c r="G225" s="18">
        <f>SUM(G226,G231)</f>
        <v>73313.6</v>
      </c>
      <c r="H225" s="18">
        <f>SUM(H226,H231)</f>
        <v>73192.90000000001</v>
      </c>
      <c r="I225" s="33">
        <f t="shared" si="10"/>
        <v>99.83536478907051</v>
      </c>
    </row>
    <row r="226" spans="1:9" ht="63">
      <c r="A226" s="5" t="s">
        <v>379</v>
      </c>
      <c r="B226" s="48"/>
      <c r="C226" s="48" t="s">
        <v>35</v>
      </c>
      <c r="D226" s="48" t="s">
        <v>7</v>
      </c>
      <c r="E226" s="49" t="s">
        <v>380</v>
      </c>
      <c r="F226" s="48"/>
      <c r="G226" s="18">
        <f aca="true" t="shared" si="12" ref="G226:H228">SUM(G227)</f>
        <v>161</v>
      </c>
      <c r="H226" s="18">
        <f t="shared" si="12"/>
        <v>40.3</v>
      </c>
      <c r="I226" s="33">
        <f t="shared" si="10"/>
        <v>25.03105590062112</v>
      </c>
    </row>
    <row r="227" spans="1:9" ht="18" customHeight="1">
      <c r="A227" s="5" t="s">
        <v>381</v>
      </c>
      <c r="B227" s="48"/>
      <c r="C227" s="48" t="s">
        <v>35</v>
      </c>
      <c r="D227" s="48" t="s">
        <v>7</v>
      </c>
      <c r="E227" s="49" t="s">
        <v>382</v>
      </c>
      <c r="F227" s="48"/>
      <c r="G227" s="18">
        <f t="shared" si="12"/>
        <v>161</v>
      </c>
      <c r="H227" s="18">
        <f t="shared" si="12"/>
        <v>40.3</v>
      </c>
      <c r="I227" s="33">
        <f t="shared" si="10"/>
        <v>25.03105590062112</v>
      </c>
    </row>
    <row r="228" spans="1:9" ht="63">
      <c r="A228" s="5" t="s">
        <v>383</v>
      </c>
      <c r="B228" s="48"/>
      <c r="C228" s="48" t="s">
        <v>35</v>
      </c>
      <c r="D228" s="48" t="s">
        <v>7</v>
      </c>
      <c r="E228" s="49" t="s">
        <v>384</v>
      </c>
      <c r="F228" s="48"/>
      <c r="G228" s="18">
        <f t="shared" si="12"/>
        <v>161</v>
      </c>
      <c r="H228" s="18">
        <f t="shared" si="12"/>
        <v>40.3</v>
      </c>
      <c r="I228" s="33">
        <f t="shared" si="10"/>
        <v>25.03105590062112</v>
      </c>
    </row>
    <row r="229" spans="1:9" ht="47.25">
      <c r="A229" s="12" t="s">
        <v>264</v>
      </c>
      <c r="B229" s="48"/>
      <c r="C229" s="48" t="s">
        <v>35</v>
      </c>
      <c r="D229" s="48" t="s">
        <v>7</v>
      </c>
      <c r="E229" s="49" t="s">
        <v>384</v>
      </c>
      <c r="F229" s="48">
        <v>621</v>
      </c>
      <c r="G229" s="18">
        <v>161</v>
      </c>
      <c r="H229" s="18">
        <v>40.3</v>
      </c>
      <c r="I229" s="33">
        <f t="shared" si="10"/>
        <v>25.03105590062112</v>
      </c>
    </row>
    <row r="230" spans="1:9" ht="15.75">
      <c r="A230" s="13" t="s">
        <v>117</v>
      </c>
      <c r="B230" s="48"/>
      <c r="C230" s="48" t="s">
        <v>35</v>
      </c>
      <c r="D230" s="48" t="s">
        <v>7</v>
      </c>
      <c r="E230" s="49" t="s">
        <v>384</v>
      </c>
      <c r="F230" s="48">
        <v>621</v>
      </c>
      <c r="G230" s="18">
        <v>161</v>
      </c>
      <c r="H230" s="18">
        <v>40.3</v>
      </c>
      <c r="I230" s="33">
        <f t="shared" si="10"/>
        <v>25.03105590062112</v>
      </c>
    </row>
    <row r="231" spans="1:9" ht="63">
      <c r="A231" s="5" t="s">
        <v>266</v>
      </c>
      <c r="B231" s="48"/>
      <c r="C231" s="48" t="s">
        <v>35</v>
      </c>
      <c r="D231" s="48" t="s">
        <v>7</v>
      </c>
      <c r="E231" s="49" t="s">
        <v>227</v>
      </c>
      <c r="F231" s="48"/>
      <c r="G231" s="18">
        <f>SUM(G232)</f>
        <v>73152.6</v>
      </c>
      <c r="H231" s="18">
        <f>SUM(H232)</f>
        <v>73152.6</v>
      </c>
      <c r="I231" s="33">
        <f t="shared" si="10"/>
        <v>100</v>
      </c>
    </row>
    <row r="232" spans="1:9" ht="31.5">
      <c r="A232" s="5" t="s">
        <v>228</v>
      </c>
      <c r="B232" s="48"/>
      <c r="C232" s="48" t="s">
        <v>35</v>
      </c>
      <c r="D232" s="48" t="s">
        <v>7</v>
      </c>
      <c r="E232" s="49" t="s">
        <v>229</v>
      </c>
      <c r="F232" s="17"/>
      <c r="G232" s="18">
        <f>SUM(G233)</f>
        <v>73152.6</v>
      </c>
      <c r="H232" s="18">
        <f>SUM(H233)</f>
        <v>73152.6</v>
      </c>
      <c r="I232" s="33">
        <f t="shared" si="10"/>
        <v>100</v>
      </c>
    </row>
    <row r="233" spans="1:9" ht="15.75">
      <c r="A233" s="12" t="s">
        <v>265</v>
      </c>
      <c r="B233" s="48"/>
      <c r="C233" s="48" t="s">
        <v>35</v>
      </c>
      <c r="D233" s="48" t="s">
        <v>7</v>
      </c>
      <c r="E233" s="49" t="s">
        <v>229</v>
      </c>
      <c r="F233" s="48">
        <v>622</v>
      </c>
      <c r="G233" s="22">
        <v>73152.6</v>
      </c>
      <c r="H233" s="18">
        <v>73152.6</v>
      </c>
      <c r="I233" s="33">
        <f t="shared" si="10"/>
        <v>100</v>
      </c>
    </row>
    <row r="234" spans="1:9" ht="47.25">
      <c r="A234" s="13" t="s">
        <v>385</v>
      </c>
      <c r="B234" s="48"/>
      <c r="C234" s="48" t="s">
        <v>35</v>
      </c>
      <c r="D234" s="48" t="s">
        <v>7</v>
      </c>
      <c r="E234" s="49" t="s">
        <v>386</v>
      </c>
      <c r="F234" s="48"/>
      <c r="G234" s="18">
        <f aca="true" t="shared" si="13" ref="G234:H236">SUM(G235)</f>
        <v>28642.8</v>
      </c>
      <c r="H234" s="18">
        <f t="shared" si="13"/>
        <v>28642.8</v>
      </c>
      <c r="I234" s="33">
        <f t="shared" si="10"/>
        <v>100</v>
      </c>
    </row>
    <row r="235" spans="1:9" ht="47.25">
      <c r="A235" s="13" t="s">
        <v>387</v>
      </c>
      <c r="B235" s="48"/>
      <c r="C235" s="48" t="s">
        <v>35</v>
      </c>
      <c r="D235" s="48" t="s">
        <v>7</v>
      </c>
      <c r="E235" s="49" t="s">
        <v>388</v>
      </c>
      <c r="F235" s="48"/>
      <c r="G235" s="18">
        <f t="shared" si="13"/>
        <v>28642.8</v>
      </c>
      <c r="H235" s="18">
        <f t="shared" si="13"/>
        <v>28642.8</v>
      </c>
      <c r="I235" s="33">
        <f t="shared" si="10"/>
        <v>100</v>
      </c>
    </row>
    <row r="236" spans="1:9" ht="15.75">
      <c r="A236" s="13" t="s">
        <v>389</v>
      </c>
      <c r="B236" s="48"/>
      <c r="C236" s="48" t="s">
        <v>35</v>
      </c>
      <c r="D236" s="48" t="s">
        <v>7</v>
      </c>
      <c r="E236" s="49" t="s">
        <v>390</v>
      </c>
      <c r="F236" s="48"/>
      <c r="G236" s="18">
        <f t="shared" si="13"/>
        <v>28642.8</v>
      </c>
      <c r="H236" s="18">
        <f t="shared" si="13"/>
        <v>28642.8</v>
      </c>
      <c r="I236" s="33">
        <f t="shared" si="10"/>
        <v>100</v>
      </c>
    </row>
    <row r="237" spans="1:9" ht="15.75">
      <c r="A237" s="12" t="s">
        <v>265</v>
      </c>
      <c r="B237" s="48"/>
      <c r="C237" s="48" t="s">
        <v>35</v>
      </c>
      <c r="D237" s="48" t="s">
        <v>7</v>
      </c>
      <c r="E237" s="49" t="s">
        <v>390</v>
      </c>
      <c r="F237" s="48">
        <v>622</v>
      </c>
      <c r="G237" s="18">
        <v>28642.8</v>
      </c>
      <c r="H237" s="18">
        <v>28642.8</v>
      </c>
      <c r="I237" s="33">
        <f t="shared" si="10"/>
        <v>100</v>
      </c>
    </row>
    <row r="238" spans="1:9" ht="15.75">
      <c r="A238" s="12" t="s">
        <v>42</v>
      </c>
      <c r="B238" s="45"/>
      <c r="C238" s="48" t="s">
        <v>35</v>
      </c>
      <c r="D238" s="17" t="s">
        <v>7</v>
      </c>
      <c r="E238" s="49" t="s">
        <v>43</v>
      </c>
      <c r="F238" s="48"/>
      <c r="G238" s="18">
        <f>SUM(G239)</f>
        <v>7857.9</v>
      </c>
      <c r="H238" s="18">
        <f>SUM(H239)</f>
        <v>7755.7</v>
      </c>
      <c r="I238" s="33">
        <f t="shared" si="10"/>
        <v>98.69939805800531</v>
      </c>
    </row>
    <row r="239" spans="1:9" ht="47.25">
      <c r="A239" s="11" t="s">
        <v>391</v>
      </c>
      <c r="B239" s="48"/>
      <c r="C239" s="48" t="s">
        <v>35</v>
      </c>
      <c r="D239" s="48" t="s">
        <v>7</v>
      </c>
      <c r="E239" s="49" t="s">
        <v>262</v>
      </c>
      <c r="F239" s="48"/>
      <c r="G239" s="18">
        <f>SUM(G240)</f>
        <v>7857.9</v>
      </c>
      <c r="H239" s="18">
        <f>SUM(H240)</f>
        <v>7755.7</v>
      </c>
      <c r="I239" s="33">
        <f t="shared" si="10"/>
        <v>98.69939805800531</v>
      </c>
    </row>
    <row r="240" spans="1:9" ht="15.75">
      <c r="A240" s="12" t="s">
        <v>265</v>
      </c>
      <c r="B240" s="48"/>
      <c r="C240" s="48" t="s">
        <v>35</v>
      </c>
      <c r="D240" s="48" t="s">
        <v>7</v>
      </c>
      <c r="E240" s="49" t="s">
        <v>262</v>
      </c>
      <c r="F240" s="48">
        <v>622</v>
      </c>
      <c r="G240" s="18">
        <v>7857.9</v>
      </c>
      <c r="H240" s="18">
        <v>7755.7</v>
      </c>
      <c r="I240" s="33">
        <f t="shared" si="10"/>
        <v>98.69939805800531</v>
      </c>
    </row>
    <row r="241" spans="1:9" ht="15.75">
      <c r="A241" s="5" t="s">
        <v>168</v>
      </c>
      <c r="B241" s="48"/>
      <c r="C241" s="48" t="s">
        <v>35</v>
      </c>
      <c r="D241" s="48" t="s">
        <v>9</v>
      </c>
      <c r="E241" s="49"/>
      <c r="F241" s="48"/>
      <c r="G241" s="18">
        <f>SUM(G242,G244,G248,G257,G263)</f>
        <v>117305.7</v>
      </c>
      <c r="H241" s="18">
        <f>SUM(H242,H244,H248,H257,H263)</f>
        <v>113668.79999999999</v>
      </c>
      <c r="I241" s="33">
        <f t="shared" si="10"/>
        <v>96.89963914796978</v>
      </c>
    </row>
    <row r="242" spans="1:9" ht="47.25">
      <c r="A242" s="5" t="s">
        <v>290</v>
      </c>
      <c r="B242" s="45"/>
      <c r="C242" s="45" t="s">
        <v>35</v>
      </c>
      <c r="D242" s="48" t="s">
        <v>9</v>
      </c>
      <c r="E242" s="17" t="s">
        <v>365</v>
      </c>
      <c r="F242" s="16"/>
      <c r="G242" s="18">
        <f>SUM(G243)</f>
        <v>2500</v>
      </c>
      <c r="H242" s="18">
        <f>SUM(H243)</f>
        <v>2500</v>
      </c>
      <c r="I242" s="33">
        <f t="shared" si="10"/>
        <v>100</v>
      </c>
    </row>
    <row r="243" spans="1:9" ht="15.75">
      <c r="A243" s="12" t="s">
        <v>265</v>
      </c>
      <c r="B243" s="45"/>
      <c r="C243" s="45" t="s">
        <v>35</v>
      </c>
      <c r="D243" s="48" t="s">
        <v>9</v>
      </c>
      <c r="E243" s="17" t="s">
        <v>365</v>
      </c>
      <c r="F243" s="54">
        <v>622</v>
      </c>
      <c r="G243" s="18">
        <v>2500</v>
      </c>
      <c r="H243" s="18">
        <v>2500</v>
      </c>
      <c r="I243" s="33">
        <f t="shared" si="10"/>
        <v>100</v>
      </c>
    </row>
    <row r="244" spans="1:9" ht="31.5">
      <c r="A244" s="5" t="s">
        <v>169</v>
      </c>
      <c r="B244" s="48"/>
      <c r="C244" s="48" t="s">
        <v>35</v>
      </c>
      <c r="D244" s="48" t="s">
        <v>9</v>
      </c>
      <c r="E244" s="49" t="s">
        <v>174</v>
      </c>
      <c r="F244" s="48"/>
      <c r="G244" s="18">
        <f>SUM(G245)</f>
        <v>30000.3</v>
      </c>
      <c r="H244" s="18">
        <f>SUM(H245)</f>
        <v>27500.1</v>
      </c>
      <c r="I244" s="33">
        <f t="shared" si="10"/>
        <v>91.6660833391666</v>
      </c>
    </row>
    <row r="245" spans="1:9" ht="47.25">
      <c r="A245" s="5" t="s">
        <v>377</v>
      </c>
      <c r="B245" s="48"/>
      <c r="C245" s="48" t="s">
        <v>35</v>
      </c>
      <c r="D245" s="48" t="s">
        <v>9</v>
      </c>
      <c r="E245" s="49" t="s">
        <v>378</v>
      </c>
      <c r="F245" s="48"/>
      <c r="G245" s="18">
        <f>SUM(G246)</f>
        <v>30000.3</v>
      </c>
      <c r="H245" s="18">
        <f>SUM(H246)</f>
        <v>27500.1</v>
      </c>
      <c r="I245" s="33">
        <f t="shared" si="10"/>
        <v>91.6660833391666</v>
      </c>
    </row>
    <row r="246" spans="1:9" ht="47.25">
      <c r="A246" s="12" t="s">
        <v>264</v>
      </c>
      <c r="B246" s="45"/>
      <c r="C246" s="45" t="s">
        <v>35</v>
      </c>
      <c r="D246" s="48" t="s">
        <v>9</v>
      </c>
      <c r="E246" s="49" t="s">
        <v>378</v>
      </c>
      <c r="F246" s="48">
        <v>621</v>
      </c>
      <c r="G246" s="18">
        <v>30000.3</v>
      </c>
      <c r="H246" s="18">
        <v>27500.1</v>
      </c>
      <c r="I246" s="33">
        <f t="shared" si="10"/>
        <v>91.6660833391666</v>
      </c>
    </row>
    <row r="247" spans="1:9" ht="15.75">
      <c r="A247" s="13" t="s">
        <v>117</v>
      </c>
      <c r="B247" s="45"/>
      <c r="C247" s="45" t="s">
        <v>35</v>
      </c>
      <c r="D247" s="48" t="s">
        <v>9</v>
      </c>
      <c r="E247" s="49" t="s">
        <v>378</v>
      </c>
      <c r="F247" s="48">
        <v>621</v>
      </c>
      <c r="G247" s="18">
        <v>30000.3</v>
      </c>
      <c r="H247" s="18">
        <v>27500.1</v>
      </c>
      <c r="I247" s="33">
        <f t="shared" si="10"/>
        <v>91.6660833391666</v>
      </c>
    </row>
    <row r="248" spans="1:9" ht="15.75">
      <c r="A248" s="13" t="s">
        <v>225</v>
      </c>
      <c r="B248" s="48"/>
      <c r="C248" s="48" t="s">
        <v>35</v>
      </c>
      <c r="D248" s="48" t="s">
        <v>9</v>
      </c>
      <c r="E248" s="49" t="s">
        <v>226</v>
      </c>
      <c r="F248" s="48"/>
      <c r="G248" s="18">
        <f>SUM(G249,G254)</f>
        <v>57396.9</v>
      </c>
      <c r="H248" s="18">
        <f>SUM(H249,H254)</f>
        <v>56260.2</v>
      </c>
      <c r="I248" s="33">
        <f t="shared" si="10"/>
        <v>98.01957945463953</v>
      </c>
    </row>
    <row r="249" spans="1:9" ht="63">
      <c r="A249" s="5" t="s">
        <v>379</v>
      </c>
      <c r="B249" s="48"/>
      <c r="C249" s="48" t="s">
        <v>35</v>
      </c>
      <c r="D249" s="48" t="s">
        <v>9</v>
      </c>
      <c r="E249" s="49" t="s">
        <v>380</v>
      </c>
      <c r="F249" s="48"/>
      <c r="G249" s="18">
        <f aca="true" t="shared" si="14" ref="G249:H251">SUM(G250)</f>
        <v>10550.9</v>
      </c>
      <c r="H249" s="18">
        <f t="shared" si="14"/>
        <v>9414.2</v>
      </c>
      <c r="I249" s="33">
        <f t="shared" si="10"/>
        <v>89.22651148243278</v>
      </c>
    </row>
    <row r="250" spans="1:9" ht="78.75">
      <c r="A250" s="5" t="s">
        <v>381</v>
      </c>
      <c r="B250" s="48"/>
      <c r="C250" s="48" t="s">
        <v>35</v>
      </c>
      <c r="D250" s="48" t="s">
        <v>9</v>
      </c>
      <c r="E250" s="49" t="s">
        <v>382</v>
      </c>
      <c r="F250" s="48"/>
      <c r="G250" s="18">
        <f t="shared" si="14"/>
        <v>10550.9</v>
      </c>
      <c r="H250" s="18">
        <f t="shared" si="14"/>
        <v>9414.2</v>
      </c>
      <c r="I250" s="33">
        <f t="shared" si="10"/>
        <v>89.22651148243278</v>
      </c>
    </row>
    <row r="251" spans="1:9" ht="47.25">
      <c r="A251" s="5" t="s">
        <v>392</v>
      </c>
      <c r="B251" s="48"/>
      <c r="C251" s="48" t="s">
        <v>35</v>
      </c>
      <c r="D251" s="48" t="s">
        <v>9</v>
      </c>
      <c r="E251" s="49" t="s">
        <v>393</v>
      </c>
      <c r="F251" s="48"/>
      <c r="G251" s="18">
        <f t="shared" si="14"/>
        <v>10550.9</v>
      </c>
      <c r="H251" s="18">
        <f t="shared" si="14"/>
        <v>9414.2</v>
      </c>
      <c r="I251" s="33">
        <f t="shared" si="10"/>
        <v>89.22651148243278</v>
      </c>
    </row>
    <row r="252" spans="1:9" ht="15.75">
      <c r="A252" s="12" t="s">
        <v>265</v>
      </c>
      <c r="B252" s="48"/>
      <c r="C252" s="48" t="s">
        <v>35</v>
      </c>
      <c r="D252" s="48" t="s">
        <v>9</v>
      </c>
      <c r="E252" s="49" t="s">
        <v>393</v>
      </c>
      <c r="F252" s="48">
        <v>622</v>
      </c>
      <c r="G252" s="18">
        <v>10550.9</v>
      </c>
      <c r="H252" s="18">
        <v>9414.2</v>
      </c>
      <c r="I252" s="33">
        <f t="shared" si="10"/>
        <v>89.22651148243278</v>
      </c>
    </row>
    <row r="253" spans="1:9" ht="15.75">
      <c r="A253" s="13" t="s">
        <v>117</v>
      </c>
      <c r="B253" s="48"/>
      <c r="C253" s="48" t="s">
        <v>35</v>
      </c>
      <c r="D253" s="48" t="s">
        <v>9</v>
      </c>
      <c r="E253" s="49" t="s">
        <v>393</v>
      </c>
      <c r="F253" s="48">
        <v>622</v>
      </c>
      <c r="G253" s="18">
        <v>10550.9</v>
      </c>
      <c r="H253" s="18">
        <v>9414.2</v>
      </c>
      <c r="I253" s="33">
        <f t="shared" si="10"/>
        <v>89.22651148243278</v>
      </c>
    </row>
    <row r="254" spans="1:9" ht="63">
      <c r="A254" s="5" t="s">
        <v>266</v>
      </c>
      <c r="B254" s="48"/>
      <c r="C254" s="48" t="s">
        <v>35</v>
      </c>
      <c r="D254" s="48" t="s">
        <v>9</v>
      </c>
      <c r="E254" s="49" t="s">
        <v>227</v>
      </c>
      <c r="F254" s="48"/>
      <c r="G254" s="18">
        <f>SUM(G255)</f>
        <v>46846</v>
      </c>
      <c r="H254" s="18">
        <f>SUM(H255)</f>
        <v>46846</v>
      </c>
      <c r="I254" s="33">
        <f t="shared" si="10"/>
        <v>100</v>
      </c>
    </row>
    <row r="255" spans="1:9" ht="31.5">
      <c r="A255" s="5" t="s">
        <v>228</v>
      </c>
      <c r="B255" s="48"/>
      <c r="C255" s="48" t="s">
        <v>35</v>
      </c>
      <c r="D255" s="48" t="s">
        <v>9</v>
      </c>
      <c r="E255" s="49" t="s">
        <v>229</v>
      </c>
      <c r="F255" s="17"/>
      <c r="G255" s="18">
        <f>SUM(G256)</f>
        <v>46846</v>
      </c>
      <c r="H255" s="18">
        <f>SUM(H256)</f>
        <v>46846</v>
      </c>
      <c r="I255" s="33">
        <f t="shared" si="10"/>
        <v>100</v>
      </c>
    </row>
    <row r="256" spans="1:9" ht="15.75">
      <c r="A256" s="12" t="s">
        <v>265</v>
      </c>
      <c r="B256" s="48"/>
      <c r="C256" s="48" t="s">
        <v>35</v>
      </c>
      <c r="D256" s="48" t="s">
        <v>9</v>
      </c>
      <c r="E256" s="49" t="s">
        <v>229</v>
      </c>
      <c r="F256" s="48">
        <v>622</v>
      </c>
      <c r="G256" s="22">
        <v>46846</v>
      </c>
      <c r="H256" s="18">
        <v>46846</v>
      </c>
      <c r="I256" s="33">
        <f t="shared" si="10"/>
        <v>100</v>
      </c>
    </row>
    <row r="257" spans="1:9" ht="47.25">
      <c r="A257" s="13" t="s">
        <v>385</v>
      </c>
      <c r="B257" s="48"/>
      <c r="C257" s="48" t="s">
        <v>35</v>
      </c>
      <c r="D257" s="48" t="s">
        <v>9</v>
      </c>
      <c r="E257" s="49" t="s">
        <v>386</v>
      </c>
      <c r="F257" s="48"/>
      <c r="G257" s="18">
        <f>SUM(G258,G260)</f>
        <v>25623.3</v>
      </c>
      <c r="H257" s="18">
        <f>SUM(H258,H260)</f>
        <v>25623.3</v>
      </c>
      <c r="I257" s="33">
        <f t="shared" si="10"/>
        <v>100</v>
      </c>
    </row>
    <row r="258" spans="1:9" ht="15.75">
      <c r="A258" s="13" t="s">
        <v>394</v>
      </c>
      <c r="B258" s="48"/>
      <c r="C258" s="48" t="s">
        <v>35</v>
      </c>
      <c r="D258" s="48" t="s">
        <v>9</v>
      </c>
      <c r="E258" s="49" t="s">
        <v>395</v>
      </c>
      <c r="F258" s="48"/>
      <c r="G258" s="18">
        <f>SUM(G259)</f>
        <v>766.2</v>
      </c>
      <c r="H258" s="18">
        <f>SUM(H259)</f>
        <v>766.2</v>
      </c>
      <c r="I258" s="33">
        <f t="shared" si="10"/>
        <v>100</v>
      </c>
    </row>
    <row r="259" spans="1:9" ht="15.75">
      <c r="A259" s="12" t="s">
        <v>265</v>
      </c>
      <c r="B259" s="48"/>
      <c r="C259" s="48" t="s">
        <v>35</v>
      </c>
      <c r="D259" s="48" t="s">
        <v>9</v>
      </c>
      <c r="E259" s="49" t="s">
        <v>395</v>
      </c>
      <c r="F259" s="48">
        <v>622</v>
      </c>
      <c r="G259" s="18">
        <v>766.2</v>
      </c>
      <c r="H259" s="18">
        <v>766.2</v>
      </c>
      <c r="I259" s="33">
        <f t="shared" si="10"/>
        <v>100</v>
      </c>
    </row>
    <row r="260" spans="1:9" ht="31.5">
      <c r="A260" s="13" t="s">
        <v>396</v>
      </c>
      <c r="B260" s="48"/>
      <c r="C260" s="48" t="s">
        <v>35</v>
      </c>
      <c r="D260" s="48" t="s">
        <v>9</v>
      </c>
      <c r="E260" s="49" t="s">
        <v>388</v>
      </c>
      <c r="F260" s="48"/>
      <c r="G260" s="18">
        <f>SUM(G261)</f>
        <v>24857.1</v>
      </c>
      <c r="H260" s="18">
        <f>SUM(H261)</f>
        <v>24857.1</v>
      </c>
      <c r="I260" s="33">
        <f t="shared" si="10"/>
        <v>100</v>
      </c>
    </row>
    <row r="261" spans="1:9" ht="15.75">
      <c r="A261" s="13" t="s">
        <v>389</v>
      </c>
      <c r="B261" s="48"/>
      <c r="C261" s="48" t="s">
        <v>35</v>
      </c>
      <c r="D261" s="48" t="s">
        <v>9</v>
      </c>
      <c r="E261" s="49" t="s">
        <v>390</v>
      </c>
      <c r="F261" s="48"/>
      <c r="G261" s="18">
        <f>SUM(G262)</f>
        <v>24857.1</v>
      </c>
      <c r="H261" s="18">
        <f>SUM(H262)</f>
        <v>24857.1</v>
      </c>
      <c r="I261" s="33">
        <f t="shared" si="10"/>
        <v>100</v>
      </c>
    </row>
    <row r="262" spans="1:9" ht="15.75">
      <c r="A262" s="12" t="s">
        <v>265</v>
      </c>
      <c r="B262" s="48"/>
      <c r="C262" s="48" t="s">
        <v>35</v>
      </c>
      <c r="D262" s="48" t="s">
        <v>9</v>
      </c>
      <c r="E262" s="49" t="s">
        <v>390</v>
      </c>
      <c r="F262" s="48">
        <v>622</v>
      </c>
      <c r="G262" s="18">
        <v>24857.1</v>
      </c>
      <c r="H262" s="18">
        <v>24857.1</v>
      </c>
      <c r="I262" s="33">
        <f t="shared" si="10"/>
        <v>100</v>
      </c>
    </row>
    <row r="263" spans="1:9" ht="15.75">
      <c r="A263" s="12" t="s">
        <v>42</v>
      </c>
      <c r="B263" s="45"/>
      <c r="C263" s="48" t="s">
        <v>35</v>
      </c>
      <c r="D263" s="48" t="s">
        <v>9</v>
      </c>
      <c r="E263" s="49" t="s">
        <v>43</v>
      </c>
      <c r="F263" s="48"/>
      <c r="G263" s="18">
        <f>SUM(G264)</f>
        <v>1785.2</v>
      </c>
      <c r="H263" s="18">
        <f>SUM(H264)</f>
        <v>1785.2</v>
      </c>
      <c r="I263" s="33">
        <f t="shared" si="10"/>
        <v>100</v>
      </c>
    </row>
    <row r="264" spans="1:9" ht="47.25">
      <c r="A264" s="11" t="s">
        <v>391</v>
      </c>
      <c r="B264" s="48"/>
      <c r="C264" s="48" t="s">
        <v>35</v>
      </c>
      <c r="D264" s="48" t="s">
        <v>9</v>
      </c>
      <c r="E264" s="49" t="s">
        <v>262</v>
      </c>
      <c r="F264" s="48"/>
      <c r="G264" s="18">
        <f>SUM(G265)</f>
        <v>1785.2</v>
      </c>
      <c r="H264" s="18">
        <f>SUM(H265)</f>
        <v>1785.2</v>
      </c>
      <c r="I264" s="33">
        <f t="shared" si="10"/>
        <v>100</v>
      </c>
    </row>
    <row r="265" spans="1:9" ht="15.75">
      <c r="A265" s="12" t="s">
        <v>265</v>
      </c>
      <c r="B265" s="48"/>
      <c r="C265" s="48" t="s">
        <v>35</v>
      </c>
      <c r="D265" s="48" t="s">
        <v>9</v>
      </c>
      <c r="E265" s="49" t="s">
        <v>262</v>
      </c>
      <c r="F265" s="48">
        <v>622</v>
      </c>
      <c r="G265" s="18">
        <v>1785.2</v>
      </c>
      <c r="H265" s="18">
        <v>1785.2</v>
      </c>
      <c r="I265" s="33">
        <f t="shared" si="10"/>
        <v>100</v>
      </c>
    </row>
    <row r="266" spans="1:9" ht="15.75">
      <c r="A266" s="5" t="s">
        <v>103</v>
      </c>
      <c r="B266" s="45"/>
      <c r="C266" s="45" t="s">
        <v>35</v>
      </c>
      <c r="D266" s="45" t="s">
        <v>15</v>
      </c>
      <c r="E266" s="39"/>
      <c r="F266" s="39"/>
      <c r="G266" s="18">
        <f>SUM(G267,G269)</f>
        <v>14719.9</v>
      </c>
      <c r="H266" s="18">
        <f>SUM(H267,H269)</f>
        <v>14719.9</v>
      </c>
      <c r="I266" s="33">
        <f t="shared" si="10"/>
        <v>100</v>
      </c>
    </row>
    <row r="267" spans="1:9" ht="47.25">
      <c r="A267" s="5" t="s">
        <v>290</v>
      </c>
      <c r="B267" s="45"/>
      <c r="C267" s="45" t="s">
        <v>35</v>
      </c>
      <c r="D267" s="45" t="s">
        <v>15</v>
      </c>
      <c r="E267" s="17" t="s">
        <v>365</v>
      </c>
      <c r="F267" s="16"/>
      <c r="G267" s="18">
        <f>SUM(G268)</f>
        <v>2000</v>
      </c>
      <c r="H267" s="18">
        <f>SUM(H268)</f>
        <v>2000</v>
      </c>
      <c r="I267" s="33">
        <f t="shared" si="10"/>
        <v>100</v>
      </c>
    </row>
    <row r="268" spans="1:9" ht="15.75">
      <c r="A268" s="12" t="s">
        <v>265</v>
      </c>
      <c r="B268" s="45"/>
      <c r="C268" s="45" t="s">
        <v>35</v>
      </c>
      <c r="D268" s="45" t="s">
        <v>15</v>
      </c>
      <c r="E268" s="17" t="s">
        <v>365</v>
      </c>
      <c r="F268" s="54">
        <v>622</v>
      </c>
      <c r="G268" s="18">
        <v>2000</v>
      </c>
      <c r="H268" s="18">
        <v>2000</v>
      </c>
      <c r="I268" s="33">
        <f t="shared" si="10"/>
        <v>100</v>
      </c>
    </row>
    <row r="269" spans="1:9" ht="15.75">
      <c r="A269" s="5" t="s">
        <v>170</v>
      </c>
      <c r="B269" s="45"/>
      <c r="C269" s="45" t="s">
        <v>35</v>
      </c>
      <c r="D269" s="45" t="s">
        <v>15</v>
      </c>
      <c r="E269" s="49" t="s">
        <v>171</v>
      </c>
      <c r="F269" s="39"/>
      <c r="G269" s="18">
        <f>SUM(G270)</f>
        <v>12719.9</v>
      </c>
      <c r="H269" s="18">
        <f>SUM(H270)</f>
        <v>12719.9</v>
      </c>
      <c r="I269" s="33">
        <f t="shared" si="10"/>
        <v>100</v>
      </c>
    </row>
    <row r="270" spans="1:9" ht="47.25">
      <c r="A270" s="5" t="s">
        <v>270</v>
      </c>
      <c r="B270" s="45"/>
      <c r="C270" s="45" t="s">
        <v>35</v>
      </c>
      <c r="D270" s="45" t="s">
        <v>15</v>
      </c>
      <c r="E270" s="49" t="s">
        <v>397</v>
      </c>
      <c r="F270" s="39"/>
      <c r="G270" s="18">
        <f>SUM(G271)</f>
        <v>12719.9</v>
      </c>
      <c r="H270" s="18">
        <f>SUM(H271)</f>
        <v>12719.9</v>
      </c>
      <c r="I270" s="33">
        <f t="shared" si="10"/>
        <v>100</v>
      </c>
    </row>
    <row r="271" spans="1:9" ht="47.25">
      <c r="A271" s="12" t="s">
        <v>264</v>
      </c>
      <c r="B271" s="45"/>
      <c r="C271" s="45" t="s">
        <v>35</v>
      </c>
      <c r="D271" s="45" t="s">
        <v>15</v>
      </c>
      <c r="E271" s="49" t="s">
        <v>397</v>
      </c>
      <c r="F271" s="48">
        <v>621</v>
      </c>
      <c r="G271" s="18">
        <v>12719.9</v>
      </c>
      <c r="H271" s="18">
        <v>12719.9</v>
      </c>
      <c r="I271" s="33">
        <f aca="true" t="shared" si="15" ref="I271:I334">H271/G271*100</f>
        <v>100</v>
      </c>
    </row>
    <row r="272" spans="1:9" ht="15.75">
      <c r="A272" s="13" t="s">
        <v>117</v>
      </c>
      <c r="B272" s="45"/>
      <c r="C272" s="45" t="s">
        <v>35</v>
      </c>
      <c r="D272" s="45" t="s">
        <v>15</v>
      </c>
      <c r="E272" s="49" t="s">
        <v>397</v>
      </c>
      <c r="F272" s="48">
        <v>621</v>
      </c>
      <c r="G272" s="18">
        <v>12719.9</v>
      </c>
      <c r="H272" s="18">
        <v>12719.9</v>
      </c>
      <c r="I272" s="33">
        <f t="shared" si="15"/>
        <v>100</v>
      </c>
    </row>
    <row r="273" spans="1:9" ht="15.75">
      <c r="A273" s="5" t="s">
        <v>271</v>
      </c>
      <c r="B273" s="45"/>
      <c r="C273" s="45" t="s">
        <v>35</v>
      </c>
      <c r="D273" s="45" t="s">
        <v>35</v>
      </c>
      <c r="E273" s="49"/>
      <c r="F273" s="48"/>
      <c r="G273" s="18">
        <f aca="true" t="shared" si="16" ref="G273:H275">SUM(G274)</f>
        <v>30799.6</v>
      </c>
      <c r="H273" s="18">
        <f t="shared" si="16"/>
        <v>30799.6</v>
      </c>
      <c r="I273" s="33">
        <f t="shared" si="15"/>
        <v>100</v>
      </c>
    </row>
    <row r="274" spans="1:9" ht="31.5">
      <c r="A274" s="5" t="s">
        <v>172</v>
      </c>
      <c r="B274" s="45"/>
      <c r="C274" s="45" t="s">
        <v>35</v>
      </c>
      <c r="D274" s="45" t="s">
        <v>35</v>
      </c>
      <c r="E274" s="49" t="s">
        <v>173</v>
      </c>
      <c r="F274" s="48"/>
      <c r="G274" s="18">
        <f t="shared" si="16"/>
        <v>30799.6</v>
      </c>
      <c r="H274" s="18">
        <f t="shared" si="16"/>
        <v>30799.6</v>
      </c>
      <c r="I274" s="33">
        <f t="shared" si="15"/>
        <v>100</v>
      </c>
    </row>
    <row r="275" spans="1:9" ht="63">
      <c r="A275" s="5" t="s">
        <v>398</v>
      </c>
      <c r="B275" s="45"/>
      <c r="C275" s="45" t="s">
        <v>35</v>
      </c>
      <c r="D275" s="45" t="s">
        <v>35</v>
      </c>
      <c r="E275" s="49" t="s">
        <v>399</v>
      </c>
      <c r="F275" s="48"/>
      <c r="G275" s="18">
        <f t="shared" si="16"/>
        <v>30799.6</v>
      </c>
      <c r="H275" s="18">
        <f t="shared" si="16"/>
        <v>30799.6</v>
      </c>
      <c r="I275" s="33">
        <f t="shared" si="15"/>
        <v>100</v>
      </c>
    </row>
    <row r="276" spans="1:9" ht="47.25">
      <c r="A276" s="12" t="s">
        <v>264</v>
      </c>
      <c r="B276" s="45"/>
      <c r="C276" s="45" t="s">
        <v>35</v>
      </c>
      <c r="D276" s="45" t="s">
        <v>35</v>
      </c>
      <c r="E276" s="49" t="s">
        <v>399</v>
      </c>
      <c r="F276" s="48">
        <v>621</v>
      </c>
      <c r="G276" s="18">
        <v>30799.6</v>
      </c>
      <c r="H276" s="18">
        <v>30799.6</v>
      </c>
      <c r="I276" s="33">
        <f t="shared" si="15"/>
        <v>100</v>
      </c>
    </row>
    <row r="277" spans="1:9" ht="15.75">
      <c r="A277" s="13" t="s">
        <v>117</v>
      </c>
      <c r="B277" s="45"/>
      <c r="C277" s="45" t="s">
        <v>35</v>
      </c>
      <c r="D277" s="45" t="s">
        <v>35</v>
      </c>
      <c r="E277" s="49" t="s">
        <v>399</v>
      </c>
      <c r="F277" s="48">
        <v>621</v>
      </c>
      <c r="G277" s="18">
        <v>30799.6</v>
      </c>
      <c r="H277" s="18">
        <v>30799.6</v>
      </c>
      <c r="I277" s="33">
        <f t="shared" si="15"/>
        <v>100</v>
      </c>
    </row>
    <row r="278" spans="1:9" ht="15.75">
      <c r="A278" s="5" t="s">
        <v>63</v>
      </c>
      <c r="B278" s="45"/>
      <c r="C278" s="45" t="s">
        <v>41</v>
      </c>
      <c r="D278" s="44"/>
      <c r="E278" s="44"/>
      <c r="F278" s="44"/>
      <c r="G278" s="18">
        <f>SUM(G279,G283,G314)</f>
        <v>62396.299999999996</v>
      </c>
      <c r="H278" s="18">
        <f>SUM(H279,H283,H314)</f>
        <v>48110.399999999994</v>
      </c>
      <c r="I278" s="33">
        <f t="shared" si="15"/>
        <v>77.10457190570594</v>
      </c>
    </row>
    <row r="279" spans="1:9" ht="15.75">
      <c r="A279" s="5" t="s">
        <v>64</v>
      </c>
      <c r="B279" s="48"/>
      <c r="C279" s="48">
        <v>10</v>
      </c>
      <c r="D279" s="48" t="s">
        <v>7</v>
      </c>
      <c r="E279" s="49"/>
      <c r="F279" s="48"/>
      <c r="G279" s="18">
        <f>SUM(G281)</f>
        <v>1507.6</v>
      </c>
      <c r="H279" s="18">
        <f>SUM(H281)</f>
        <v>1504</v>
      </c>
      <c r="I279" s="33">
        <f t="shared" si="15"/>
        <v>99.76120986999206</v>
      </c>
    </row>
    <row r="280" spans="1:9" ht="31.5">
      <c r="A280" s="5" t="s">
        <v>65</v>
      </c>
      <c r="B280" s="48"/>
      <c r="C280" s="48">
        <v>10</v>
      </c>
      <c r="D280" s="48" t="s">
        <v>7</v>
      </c>
      <c r="E280" s="49" t="s">
        <v>66</v>
      </c>
      <c r="F280" s="48"/>
      <c r="G280" s="18">
        <f>SUM(G282)</f>
        <v>1507.6</v>
      </c>
      <c r="H280" s="18">
        <v>1504</v>
      </c>
      <c r="I280" s="33">
        <f t="shared" si="15"/>
        <v>99.76120986999206</v>
      </c>
    </row>
    <row r="281" spans="1:9" ht="47.25">
      <c r="A281" s="5" t="s">
        <v>127</v>
      </c>
      <c r="B281" s="48"/>
      <c r="C281" s="48">
        <v>10</v>
      </c>
      <c r="D281" s="48" t="s">
        <v>7</v>
      </c>
      <c r="E281" s="49" t="s">
        <v>67</v>
      </c>
      <c r="F281" s="48"/>
      <c r="G281" s="18">
        <f>SUM(G282)</f>
        <v>1507.6</v>
      </c>
      <c r="H281" s="18">
        <v>1504</v>
      </c>
      <c r="I281" s="33">
        <f t="shared" si="15"/>
        <v>99.76120986999206</v>
      </c>
    </row>
    <row r="282" spans="1:9" ht="47.25">
      <c r="A282" s="12" t="s">
        <v>275</v>
      </c>
      <c r="B282" s="48"/>
      <c r="C282" s="48">
        <v>10</v>
      </c>
      <c r="D282" s="48" t="s">
        <v>7</v>
      </c>
      <c r="E282" s="49" t="s">
        <v>67</v>
      </c>
      <c r="F282" s="48">
        <v>321</v>
      </c>
      <c r="G282" s="18">
        <v>1507.6</v>
      </c>
      <c r="H282" s="18">
        <v>1504</v>
      </c>
      <c r="I282" s="33">
        <f t="shared" si="15"/>
        <v>99.76120986999206</v>
      </c>
    </row>
    <row r="283" spans="1:9" ht="15.75">
      <c r="A283" s="5" t="s">
        <v>191</v>
      </c>
      <c r="B283" s="48"/>
      <c r="C283" s="48">
        <v>10</v>
      </c>
      <c r="D283" s="48" t="s">
        <v>24</v>
      </c>
      <c r="E283" s="49"/>
      <c r="F283" s="48"/>
      <c r="G283" s="18">
        <f>SUM(G284,G291,G299,G303,G311)</f>
        <v>49279.7</v>
      </c>
      <c r="H283" s="18">
        <f>SUM(H284,H291,H299,H303,H311)</f>
        <v>34997.899999999994</v>
      </c>
      <c r="I283" s="33">
        <f t="shared" si="15"/>
        <v>71.01889824816303</v>
      </c>
    </row>
    <row r="284" spans="1:9" ht="15.75">
      <c r="A284" s="5" t="s">
        <v>291</v>
      </c>
      <c r="B284" s="45"/>
      <c r="C284" s="45">
        <v>10</v>
      </c>
      <c r="D284" s="16" t="s">
        <v>24</v>
      </c>
      <c r="E284" s="49" t="s">
        <v>294</v>
      </c>
      <c r="F284" s="16"/>
      <c r="G284" s="18">
        <f>SUM(G285)</f>
        <v>5018</v>
      </c>
      <c r="H284" s="18">
        <f>SUM(H285)</f>
        <v>4728.4</v>
      </c>
      <c r="I284" s="33">
        <f t="shared" si="15"/>
        <v>94.22877640494221</v>
      </c>
    </row>
    <row r="285" spans="1:9" ht="31.5">
      <c r="A285" s="5" t="s">
        <v>292</v>
      </c>
      <c r="B285" s="45"/>
      <c r="C285" s="45">
        <v>10</v>
      </c>
      <c r="D285" s="16" t="s">
        <v>24</v>
      </c>
      <c r="E285" s="49" t="s">
        <v>295</v>
      </c>
      <c r="F285" s="16"/>
      <c r="G285" s="18">
        <f>SUM(G286,G289)</f>
        <v>5018</v>
      </c>
      <c r="H285" s="18">
        <f>SUM(H286,H289)</f>
        <v>4728.4</v>
      </c>
      <c r="I285" s="33">
        <f t="shared" si="15"/>
        <v>94.22877640494221</v>
      </c>
    </row>
    <row r="286" spans="1:9" ht="31.5">
      <c r="A286" s="5" t="s">
        <v>293</v>
      </c>
      <c r="B286" s="45"/>
      <c r="C286" s="45">
        <v>10</v>
      </c>
      <c r="D286" s="16" t="s">
        <v>24</v>
      </c>
      <c r="E286" s="49" t="s">
        <v>296</v>
      </c>
      <c r="F286" s="16"/>
      <c r="G286" s="18">
        <f>SUM(G287)</f>
        <v>4000</v>
      </c>
      <c r="H286" s="18">
        <f>SUM(H287)</f>
        <v>4000</v>
      </c>
      <c r="I286" s="33">
        <f t="shared" si="15"/>
        <v>100</v>
      </c>
    </row>
    <row r="287" spans="1:9" ht="31.5">
      <c r="A287" s="5" t="s">
        <v>287</v>
      </c>
      <c r="B287" s="45"/>
      <c r="C287" s="45">
        <v>10</v>
      </c>
      <c r="D287" s="16" t="s">
        <v>24</v>
      </c>
      <c r="E287" s="49" t="s">
        <v>296</v>
      </c>
      <c r="F287" s="16" t="s">
        <v>286</v>
      </c>
      <c r="G287" s="18">
        <v>4000</v>
      </c>
      <c r="H287" s="18">
        <v>4000</v>
      </c>
      <c r="I287" s="33">
        <f t="shared" si="15"/>
        <v>100</v>
      </c>
    </row>
    <row r="288" spans="1:9" ht="15.75">
      <c r="A288" s="12" t="s">
        <v>117</v>
      </c>
      <c r="B288" s="45"/>
      <c r="C288" s="45">
        <v>10</v>
      </c>
      <c r="D288" s="16" t="s">
        <v>24</v>
      </c>
      <c r="E288" s="49" t="s">
        <v>296</v>
      </c>
      <c r="F288" s="16" t="s">
        <v>286</v>
      </c>
      <c r="G288" s="18">
        <v>4000</v>
      </c>
      <c r="H288" s="18">
        <v>4000</v>
      </c>
      <c r="I288" s="33">
        <f t="shared" si="15"/>
        <v>100</v>
      </c>
    </row>
    <row r="289" spans="1:9" ht="15.75">
      <c r="A289" s="11" t="s">
        <v>297</v>
      </c>
      <c r="B289" s="45"/>
      <c r="C289" s="45">
        <v>10</v>
      </c>
      <c r="D289" s="16" t="s">
        <v>24</v>
      </c>
      <c r="E289" s="49" t="s">
        <v>298</v>
      </c>
      <c r="F289" s="16"/>
      <c r="G289" s="18">
        <f>SUM(G290)</f>
        <v>1018</v>
      </c>
      <c r="H289" s="18">
        <v>728.4</v>
      </c>
      <c r="I289" s="33">
        <f t="shared" si="15"/>
        <v>71.55206286836935</v>
      </c>
    </row>
    <row r="290" spans="1:9" ht="15.75">
      <c r="A290" s="12" t="s">
        <v>288</v>
      </c>
      <c r="B290" s="45"/>
      <c r="C290" s="45">
        <v>10</v>
      </c>
      <c r="D290" s="16" t="s">
        <v>24</v>
      </c>
      <c r="E290" s="49" t="s">
        <v>298</v>
      </c>
      <c r="F290" s="16" t="s">
        <v>289</v>
      </c>
      <c r="G290" s="18">
        <v>1018</v>
      </c>
      <c r="H290" s="18">
        <v>728.4</v>
      </c>
      <c r="I290" s="33">
        <f t="shared" si="15"/>
        <v>71.55206286836935</v>
      </c>
    </row>
    <row r="291" spans="1:9" ht="15.75">
      <c r="A291" s="12" t="s">
        <v>121</v>
      </c>
      <c r="B291" s="45"/>
      <c r="C291" s="45">
        <v>10</v>
      </c>
      <c r="D291" s="16" t="s">
        <v>24</v>
      </c>
      <c r="E291" s="44" t="s">
        <v>123</v>
      </c>
      <c r="F291" s="16"/>
      <c r="G291" s="18">
        <f>SUM(G292,G296)</f>
        <v>13544.5</v>
      </c>
      <c r="H291" s="18">
        <f>SUM(H292,H296)</f>
        <v>1250.1</v>
      </c>
      <c r="I291" s="33">
        <f t="shared" si="15"/>
        <v>9.229576580899995</v>
      </c>
    </row>
    <row r="292" spans="1:9" ht="189">
      <c r="A292" s="12" t="s">
        <v>400</v>
      </c>
      <c r="B292" s="45"/>
      <c r="C292" s="45">
        <v>10</v>
      </c>
      <c r="D292" s="16" t="s">
        <v>24</v>
      </c>
      <c r="E292" s="44" t="s">
        <v>401</v>
      </c>
      <c r="F292" s="16"/>
      <c r="G292" s="18">
        <f>SUM(G293)</f>
        <v>13189.5</v>
      </c>
      <c r="H292" s="18">
        <f>SUM(H293)</f>
        <v>895.1</v>
      </c>
      <c r="I292" s="33">
        <f t="shared" si="15"/>
        <v>6.786458925660563</v>
      </c>
    </row>
    <row r="293" spans="1:9" ht="78.75">
      <c r="A293" s="12" t="s">
        <v>402</v>
      </c>
      <c r="B293" s="45"/>
      <c r="C293" s="45">
        <v>10</v>
      </c>
      <c r="D293" s="16" t="s">
        <v>24</v>
      </c>
      <c r="E293" s="44" t="s">
        <v>261</v>
      </c>
      <c r="F293" s="16"/>
      <c r="G293" s="18">
        <f>SUM(G294)</f>
        <v>13189.5</v>
      </c>
      <c r="H293" s="18">
        <f>SUM(H294)</f>
        <v>895.1</v>
      </c>
      <c r="I293" s="33">
        <f t="shared" si="15"/>
        <v>6.786458925660563</v>
      </c>
    </row>
    <row r="294" spans="1:9" ht="31.5">
      <c r="A294" s="12" t="s">
        <v>280</v>
      </c>
      <c r="B294" s="45"/>
      <c r="C294" s="45">
        <v>10</v>
      </c>
      <c r="D294" s="16" t="s">
        <v>24</v>
      </c>
      <c r="E294" s="44" t="s">
        <v>261</v>
      </c>
      <c r="F294" s="16" t="s">
        <v>279</v>
      </c>
      <c r="G294" s="18">
        <v>13189.5</v>
      </c>
      <c r="H294" s="18">
        <v>895.1</v>
      </c>
      <c r="I294" s="33">
        <f t="shared" si="15"/>
        <v>6.786458925660563</v>
      </c>
    </row>
    <row r="295" spans="1:9" ht="15.75">
      <c r="A295" s="11" t="s">
        <v>117</v>
      </c>
      <c r="B295" s="45"/>
      <c r="C295" s="45">
        <v>10</v>
      </c>
      <c r="D295" s="16" t="s">
        <v>24</v>
      </c>
      <c r="E295" s="44" t="s">
        <v>261</v>
      </c>
      <c r="F295" s="16" t="s">
        <v>279</v>
      </c>
      <c r="G295" s="18">
        <v>13189.5</v>
      </c>
      <c r="H295" s="18">
        <v>895.1</v>
      </c>
      <c r="I295" s="33">
        <f t="shared" si="15"/>
        <v>6.786458925660563</v>
      </c>
    </row>
    <row r="296" spans="1:9" ht="15.75">
      <c r="A296" s="11" t="s">
        <v>403</v>
      </c>
      <c r="B296" s="45"/>
      <c r="C296" s="45">
        <v>10</v>
      </c>
      <c r="D296" s="16" t="s">
        <v>24</v>
      </c>
      <c r="E296" s="44" t="s">
        <v>222</v>
      </c>
      <c r="F296" s="16"/>
      <c r="G296" s="18">
        <f>SUM(G297)</f>
        <v>355</v>
      </c>
      <c r="H296" s="18">
        <f>SUM(H297)</f>
        <v>355</v>
      </c>
      <c r="I296" s="33">
        <f t="shared" si="15"/>
        <v>100</v>
      </c>
    </row>
    <row r="297" spans="1:9" ht="15.75">
      <c r="A297" s="12" t="s">
        <v>302</v>
      </c>
      <c r="B297" s="45"/>
      <c r="C297" s="45">
        <v>10</v>
      </c>
      <c r="D297" s="16" t="s">
        <v>24</v>
      </c>
      <c r="E297" s="44" t="s">
        <v>303</v>
      </c>
      <c r="F297" s="48"/>
      <c r="G297" s="18">
        <f>SUM(G298)</f>
        <v>355</v>
      </c>
      <c r="H297" s="18">
        <f>SUM(H298)</f>
        <v>355</v>
      </c>
      <c r="I297" s="33">
        <f t="shared" si="15"/>
        <v>100</v>
      </c>
    </row>
    <row r="298" spans="1:9" ht="47.25">
      <c r="A298" s="12" t="s">
        <v>275</v>
      </c>
      <c r="B298" s="45"/>
      <c r="C298" s="45">
        <v>10</v>
      </c>
      <c r="D298" s="16" t="s">
        <v>24</v>
      </c>
      <c r="E298" s="44" t="s">
        <v>303</v>
      </c>
      <c r="F298" s="48">
        <v>321</v>
      </c>
      <c r="G298" s="55">
        <v>355</v>
      </c>
      <c r="H298" s="18">
        <v>355</v>
      </c>
      <c r="I298" s="33">
        <f t="shared" si="15"/>
        <v>100</v>
      </c>
    </row>
    <row r="299" spans="1:9" ht="18.75" customHeight="1">
      <c r="A299" s="13" t="s">
        <v>225</v>
      </c>
      <c r="B299" s="48"/>
      <c r="C299" s="48">
        <v>10</v>
      </c>
      <c r="D299" s="16" t="s">
        <v>24</v>
      </c>
      <c r="E299" s="49" t="s">
        <v>226</v>
      </c>
      <c r="F299" s="48"/>
      <c r="G299" s="18">
        <f aca="true" t="shared" si="17" ref="G299:H301">SUM(G300)</f>
        <v>2581</v>
      </c>
      <c r="H299" s="18">
        <f t="shared" si="17"/>
        <v>1847</v>
      </c>
      <c r="I299" s="33">
        <f t="shared" si="15"/>
        <v>71.56141030608292</v>
      </c>
    </row>
    <row r="300" spans="1:9" ht="31.5">
      <c r="A300" s="5" t="s">
        <v>404</v>
      </c>
      <c r="B300" s="45"/>
      <c r="C300" s="45">
        <v>10</v>
      </c>
      <c r="D300" s="16" t="s">
        <v>24</v>
      </c>
      <c r="E300" s="44" t="s">
        <v>263</v>
      </c>
      <c r="F300" s="48"/>
      <c r="G300" s="18">
        <f t="shared" si="17"/>
        <v>2581</v>
      </c>
      <c r="H300" s="18">
        <f t="shared" si="17"/>
        <v>1847</v>
      </c>
      <c r="I300" s="33">
        <f t="shared" si="15"/>
        <v>71.56141030608292</v>
      </c>
    </row>
    <row r="301" spans="1:9" ht="18" customHeight="1">
      <c r="A301" s="5" t="s">
        <v>299</v>
      </c>
      <c r="B301" s="45"/>
      <c r="C301" s="45">
        <v>10</v>
      </c>
      <c r="D301" s="16" t="s">
        <v>24</v>
      </c>
      <c r="E301" s="44" t="s">
        <v>405</v>
      </c>
      <c r="F301" s="48"/>
      <c r="G301" s="18">
        <f t="shared" si="17"/>
        <v>2581</v>
      </c>
      <c r="H301" s="18">
        <f t="shared" si="17"/>
        <v>1847</v>
      </c>
      <c r="I301" s="33">
        <f t="shared" si="15"/>
        <v>71.56141030608292</v>
      </c>
    </row>
    <row r="302" spans="1:9" ht="15.75">
      <c r="A302" s="12" t="s">
        <v>288</v>
      </c>
      <c r="B302" s="45"/>
      <c r="C302" s="45">
        <v>10</v>
      </c>
      <c r="D302" s="16" t="s">
        <v>24</v>
      </c>
      <c r="E302" s="44" t="s">
        <v>405</v>
      </c>
      <c r="F302" s="48">
        <v>322</v>
      </c>
      <c r="G302" s="18">
        <v>2581</v>
      </c>
      <c r="H302" s="18">
        <v>1847</v>
      </c>
      <c r="I302" s="33">
        <f t="shared" si="15"/>
        <v>71.56141030608292</v>
      </c>
    </row>
    <row r="303" spans="1:9" ht="47.25">
      <c r="A303" s="12" t="s">
        <v>334</v>
      </c>
      <c r="B303" s="45"/>
      <c r="C303" s="45">
        <v>10</v>
      </c>
      <c r="D303" s="16" t="s">
        <v>24</v>
      </c>
      <c r="E303" s="49" t="s">
        <v>335</v>
      </c>
      <c r="F303" s="16"/>
      <c r="G303" s="18">
        <f>SUM(G305)</f>
        <v>26012</v>
      </c>
      <c r="H303" s="18">
        <f>SUM(H305)</f>
        <v>25048.2</v>
      </c>
      <c r="I303" s="33">
        <f t="shared" si="15"/>
        <v>96.29478702137474</v>
      </c>
    </row>
    <row r="304" spans="1:9" ht="31.5">
      <c r="A304" s="12" t="s">
        <v>336</v>
      </c>
      <c r="B304" s="45"/>
      <c r="C304" s="45">
        <v>10</v>
      </c>
      <c r="D304" s="16" t="s">
        <v>24</v>
      </c>
      <c r="E304" s="49" t="s">
        <v>337</v>
      </c>
      <c r="F304" s="16"/>
      <c r="G304" s="18">
        <f>SUM(G305)</f>
        <v>26012</v>
      </c>
      <c r="H304" s="18">
        <f>SUM(H305)</f>
        <v>25048.2</v>
      </c>
      <c r="I304" s="33">
        <f t="shared" si="15"/>
        <v>96.29478702137474</v>
      </c>
    </row>
    <row r="305" spans="1:9" ht="31.5">
      <c r="A305" s="12" t="s">
        <v>122</v>
      </c>
      <c r="B305" s="45"/>
      <c r="C305" s="45">
        <v>10</v>
      </c>
      <c r="D305" s="16" t="s">
        <v>24</v>
      </c>
      <c r="E305" s="44" t="s">
        <v>406</v>
      </c>
      <c r="F305" s="16"/>
      <c r="G305" s="18">
        <f>SUM(G306,G309)</f>
        <v>26012</v>
      </c>
      <c r="H305" s="18">
        <f>SUM(H306,H309)</f>
        <v>25048.2</v>
      </c>
      <c r="I305" s="33">
        <f t="shared" si="15"/>
        <v>96.29478702137474</v>
      </c>
    </row>
    <row r="306" spans="1:9" ht="31.5">
      <c r="A306" s="12" t="s">
        <v>309</v>
      </c>
      <c r="B306" s="45"/>
      <c r="C306" s="45">
        <v>10</v>
      </c>
      <c r="D306" s="16" t="s">
        <v>24</v>
      </c>
      <c r="E306" s="44" t="s">
        <v>406</v>
      </c>
      <c r="F306" s="16" t="s">
        <v>310</v>
      </c>
      <c r="G306" s="18">
        <v>25714.9</v>
      </c>
      <c r="H306" s="18">
        <v>24861.7</v>
      </c>
      <c r="I306" s="33">
        <f t="shared" si="15"/>
        <v>96.68207926143987</v>
      </c>
    </row>
    <row r="307" spans="1:9" ht="15.75">
      <c r="A307" s="12" t="s">
        <v>117</v>
      </c>
      <c r="B307" s="45"/>
      <c r="C307" s="45">
        <v>10</v>
      </c>
      <c r="D307" s="16" t="s">
        <v>24</v>
      </c>
      <c r="E307" s="44" t="s">
        <v>406</v>
      </c>
      <c r="F307" s="16" t="s">
        <v>310</v>
      </c>
      <c r="G307" s="18">
        <v>25714.9</v>
      </c>
      <c r="H307" s="18">
        <v>24861.7</v>
      </c>
      <c r="I307" s="33">
        <f t="shared" si="15"/>
        <v>96.68207926143987</v>
      </c>
    </row>
    <row r="308" spans="1:9" ht="15.75">
      <c r="A308" s="12" t="s">
        <v>204</v>
      </c>
      <c r="B308" s="45"/>
      <c r="C308" s="45">
        <v>10</v>
      </c>
      <c r="D308" s="16" t="s">
        <v>24</v>
      </c>
      <c r="E308" s="44" t="s">
        <v>406</v>
      </c>
      <c r="F308" s="16" t="s">
        <v>310</v>
      </c>
      <c r="G308" s="18">
        <v>25714.9</v>
      </c>
      <c r="H308" s="18">
        <v>24861.7</v>
      </c>
      <c r="I308" s="33">
        <f t="shared" si="15"/>
        <v>96.68207926143987</v>
      </c>
    </row>
    <row r="309" spans="1:9" ht="31.5">
      <c r="A309" s="12" t="s">
        <v>280</v>
      </c>
      <c r="B309" s="45"/>
      <c r="C309" s="45">
        <v>10</v>
      </c>
      <c r="D309" s="16" t="s">
        <v>24</v>
      </c>
      <c r="E309" s="44" t="s">
        <v>406</v>
      </c>
      <c r="F309" s="16" t="s">
        <v>279</v>
      </c>
      <c r="G309" s="18">
        <v>297.1</v>
      </c>
      <c r="H309" s="18">
        <v>186.5</v>
      </c>
      <c r="I309" s="33">
        <f t="shared" si="15"/>
        <v>62.773476943789966</v>
      </c>
    </row>
    <row r="310" spans="1:9" ht="15.75">
      <c r="A310" s="11" t="s">
        <v>117</v>
      </c>
      <c r="B310" s="45"/>
      <c r="C310" s="45">
        <v>10</v>
      </c>
      <c r="D310" s="16" t="s">
        <v>24</v>
      </c>
      <c r="E310" s="44" t="s">
        <v>406</v>
      </c>
      <c r="F310" s="16" t="s">
        <v>279</v>
      </c>
      <c r="G310" s="18">
        <v>297.1</v>
      </c>
      <c r="H310" s="18">
        <v>186.5</v>
      </c>
      <c r="I310" s="33">
        <f t="shared" si="15"/>
        <v>62.773476943789966</v>
      </c>
    </row>
    <row r="311" spans="1:9" ht="15.75">
      <c r="A311" s="11" t="s">
        <v>42</v>
      </c>
      <c r="B311" s="45"/>
      <c r="C311" s="16" t="s">
        <v>41</v>
      </c>
      <c r="D311" s="16" t="s">
        <v>24</v>
      </c>
      <c r="E311" s="16" t="s">
        <v>43</v>
      </c>
      <c r="F311" s="18"/>
      <c r="G311" s="18">
        <f>SUM(G312)</f>
        <v>2124.2</v>
      </c>
      <c r="H311" s="18">
        <f>SUM(H312)</f>
        <v>2124.2</v>
      </c>
      <c r="I311" s="33">
        <f t="shared" si="15"/>
        <v>100</v>
      </c>
    </row>
    <row r="312" spans="1:9" ht="47.25">
      <c r="A312" s="5" t="s">
        <v>407</v>
      </c>
      <c r="B312" s="48"/>
      <c r="C312" s="48">
        <v>10</v>
      </c>
      <c r="D312" s="48" t="s">
        <v>24</v>
      </c>
      <c r="E312" s="49" t="s">
        <v>249</v>
      </c>
      <c r="F312" s="56"/>
      <c r="G312" s="18">
        <f>SUM(G313)</f>
        <v>2124.2</v>
      </c>
      <c r="H312" s="18">
        <f>SUM(H313)</f>
        <v>2124.2</v>
      </c>
      <c r="I312" s="33">
        <f t="shared" si="15"/>
        <v>100</v>
      </c>
    </row>
    <row r="313" spans="1:9" ht="15.75">
      <c r="A313" s="12" t="s">
        <v>288</v>
      </c>
      <c r="B313" s="48"/>
      <c r="C313" s="48">
        <v>10</v>
      </c>
      <c r="D313" s="48" t="s">
        <v>24</v>
      </c>
      <c r="E313" s="49" t="s">
        <v>249</v>
      </c>
      <c r="F313" s="16" t="s">
        <v>289</v>
      </c>
      <c r="G313" s="18">
        <v>2124.2</v>
      </c>
      <c r="H313" s="18">
        <v>2124.2</v>
      </c>
      <c r="I313" s="33">
        <f t="shared" si="15"/>
        <v>100</v>
      </c>
    </row>
    <row r="314" spans="1:9" ht="15.75">
      <c r="A314" s="12" t="s">
        <v>129</v>
      </c>
      <c r="B314" s="45"/>
      <c r="C314" s="45">
        <v>10</v>
      </c>
      <c r="D314" s="16" t="s">
        <v>15</v>
      </c>
      <c r="E314" s="44"/>
      <c r="F314" s="16"/>
      <c r="G314" s="18">
        <f aca="true" t="shared" si="18" ref="G314:H317">SUM(G315)</f>
        <v>11609</v>
      </c>
      <c r="H314" s="18">
        <f t="shared" si="18"/>
        <v>11608.5</v>
      </c>
      <c r="I314" s="33">
        <f t="shared" si="15"/>
        <v>99.9956929968128</v>
      </c>
    </row>
    <row r="315" spans="1:9" ht="15.75">
      <c r="A315" s="5" t="s">
        <v>121</v>
      </c>
      <c r="B315" s="45"/>
      <c r="C315" s="45">
        <v>10</v>
      </c>
      <c r="D315" s="16" t="s">
        <v>15</v>
      </c>
      <c r="E315" s="44" t="s">
        <v>123</v>
      </c>
      <c r="F315" s="16"/>
      <c r="G315" s="18">
        <f t="shared" si="18"/>
        <v>11609</v>
      </c>
      <c r="H315" s="18">
        <f t="shared" si="18"/>
        <v>11608.5</v>
      </c>
      <c r="I315" s="33">
        <f t="shared" si="15"/>
        <v>99.9956929968128</v>
      </c>
    </row>
    <row r="316" spans="1:9" ht="63">
      <c r="A316" s="5" t="s">
        <v>408</v>
      </c>
      <c r="B316" s="45"/>
      <c r="C316" s="45">
        <v>10</v>
      </c>
      <c r="D316" s="16" t="s">
        <v>15</v>
      </c>
      <c r="E316" s="44" t="s">
        <v>409</v>
      </c>
      <c r="F316" s="16"/>
      <c r="G316" s="18">
        <f t="shared" si="18"/>
        <v>11609</v>
      </c>
      <c r="H316" s="18">
        <f t="shared" si="18"/>
        <v>11608.5</v>
      </c>
      <c r="I316" s="33">
        <f t="shared" si="15"/>
        <v>99.9956929968128</v>
      </c>
    </row>
    <row r="317" spans="1:9" ht="63">
      <c r="A317" s="5" t="s">
        <v>410</v>
      </c>
      <c r="B317" s="45"/>
      <c r="C317" s="45">
        <v>10</v>
      </c>
      <c r="D317" s="16" t="s">
        <v>15</v>
      </c>
      <c r="E317" s="44" t="s">
        <v>411</v>
      </c>
      <c r="F317" s="16"/>
      <c r="G317" s="18">
        <f t="shared" si="18"/>
        <v>11609</v>
      </c>
      <c r="H317" s="18">
        <f t="shared" si="18"/>
        <v>11608.5</v>
      </c>
      <c r="I317" s="33">
        <f t="shared" si="15"/>
        <v>99.9956929968128</v>
      </c>
    </row>
    <row r="318" spans="1:9" ht="31.5">
      <c r="A318" s="12" t="s">
        <v>280</v>
      </c>
      <c r="B318" s="45"/>
      <c r="C318" s="45">
        <v>10</v>
      </c>
      <c r="D318" s="16" t="s">
        <v>15</v>
      </c>
      <c r="E318" s="44" t="s">
        <v>411</v>
      </c>
      <c r="F318" s="16" t="s">
        <v>279</v>
      </c>
      <c r="G318" s="18">
        <v>11609</v>
      </c>
      <c r="H318" s="18">
        <v>11608.5</v>
      </c>
      <c r="I318" s="33">
        <f t="shared" si="15"/>
        <v>99.9956929968128</v>
      </c>
    </row>
    <row r="319" spans="1:9" ht="15.75">
      <c r="A319" s="12" t="s">
        <v>117</v>
      </c>
      <c r="B319" s="45"/>
      <c r="C319" s="45">
        <v>10</v>
      </c>
      <c r="D319" s="16" t="s">
        <v>15</v>
      </c>
      <c r="E319" s="44" t="s">
        <v>411</v>
      </c>
      <c r="F319" s="16" t="s">
        <v>279</v>
      </c>
      <c r="G319" s="18">
        <v>11609</v>
      </c>
      <c r="H319" s="18">
        <v>11608.5</v>
      </c>
      <c r="I319" s="33">
        <f t="shared" si="15"/>
        <v>99.9956929968128</v>
      </c>
    </row>
    <row r="320" spans="1:9" ht="15.75">
      <c r="A320" s="5" t="s">
        <v>104</v>
      </c>
      <c r="B320" s="45"/>
      <c r="C320" s="45">
        <v>11</v>
      </c>
      <c r="D320" s="44"/>
      <c r="E320" s="44"/>
      <c r="F320" s="16"/>
      <c r="G320" s="18">
        <f>SUM(G321)</f>
        <v>11399.8</v>
      </c>
      <c r="H320" s="18">
        <f>SUM(H321)</f>
        <v>7141.3</v>
      </c>
      <c r="I320" s="33">
        <f t="shared" si="15"/>
        <v>62.6440814751136</v>
      </c>
    </row>
    <row r="321" spans="1:9" ht="15.75">
      <c r="A321" s="5" t="s">
        <v>190</v>
      </c>
      <c r="B321" s="45"/>
      <c r="C321" s="45">
        <v>11</v>
      </c>
      <c r="D321" s="48" t="s">
        <v>7</v>
      </c>
      <c r="E321" s="45"/>
      <c r="F321" s="16"/>
      <c r="G321" s="18">
        <f>SUM(G322,G325,G328)</f>
        <v>11399.8</v>
      </c>
      <c r="H321" s="18">
        <f>SUM(H322,H325,H328)</f>
        <v>7141.3</v>
      </c>
      <c r="I321" s="33">
        <f t="shared" si="15"/>
        <v>62.6440814751136</v>
      </c>
    </row>
    <row r="322" spans="1:9" ht="15.75">
      <c r="A322" s="12" t="s">
        <v>105</v>
      </c>
      <c r="B322" s="45"/>
      <c r="C322" s="48">
        <v>11</v>
      </c>
      <c r="D322" s="45" t="s">
        <v>7</v>
      </c>
      <c r="E322" s="49" t="s">
        <v>106</v>
      </c>
      <c r="F322" s="16"/>
      <c r="G322" s="18">
        <f>SUM(G323)</f>
        <v>151.3</v>
      </c>
      <c r="H322" s="18">
        <f>SUM(H323)</f>
        <v>151.3</v>
      </c>
      <c r="I322" s="33">
        <f t="shared" si="15"/>
        <v>100</v>
      </c>
    </row>
    <row r="323" spans="1:9" ht="31.5">
      <c r="A323" s="13" t="s">
        <v>40</v>
      </c>
      <c r="B323" s="45"/>
      <c r="C323" s="48">
        <v>11</v>
      </c>
      <c r="D323" s="45" t="s">
        <v>7</v>
      </c>
      <c r="E323" s="49" t="s">
        <v>107</v>
      </c>
      <c r="F323" s="16"/>
      <c r="G323" s="18">
        <f>SUM(G324)</f>
        <v>151.3</v>
      </c>
      <c r="H323" s="18">
        <f>SUM(H324)</f>
        <v>151.3</v>
      </c>
      <c r="I323" s="33">
        <f t="shared" si="15"/>
        <v>100</v>
      </c>
    </row>
    <row r="324" spans="1:9" ht="31.5">
      <c r="A324" s="12" t="s">
        <v>315</v>
      </c>
      <c r="B324" s="45"/>
      <c r="C324" s="48">
        <v>11</v>
      </c>
      <c r="D324" s="45" t="s">
        <v>7</v>
      </c>
      <c r="E324" s="49" t="s">
        <v>107</v>
      </c>
      <c r="F324" s="16" t="s">
        <v>300</v>
      </c>
      <c r="G324" s="18">
        <v>151.3</v>
      </c>
      <c r="H324" s="20">
        <v>151.3</v>
      </c>
      <c r="I324" s="33">
        <f t="shared" si="15"/>
        <v>100</v>
      </c>
    </row>
    <row r="325" spans="1:9" ht="47.25">
      <c r="A325" s="13" t="s">
        <v>412</v>
      </c>
      <c r="B325" s="45"/>
      <c r="C325" s="45">
        <v>11</v>
      </c>
      <c r="D325" s="48" t="s">
        <v>7</v>
      </c>
      <c r="E325" s="49" t="s">
        <v>413</v>
      </c>
      <c r="F325" s="48"/>
      <c r="G325" s="18">
        <f>SUM(G326)</f>
        <v>10200</v>
      </c>
      <c r="H325" s="18">
        <f>SUM(H326)</f>
        <v>5941.5</v>
      </c>
      <c r="I325" s="33">
        <f t="shared" si="15"/>
        <v>58.25</v>
      </c>
    </row>
    <row r="326" spans="1:9" ht="31.5">
      <c r="A326" s="12" t="s">
        <v>414</v>
      </c>
      <c r="B326" s="45"/>
      <c r="C326" s="45">
        <v>11</v>
      </c>
      <c r="D326" s="48" t="s">
        <v>7</v>
      </c>
      <c r="E326" s="49" t="s">
        <v>415</v>
      </c>
      <c r="F326" s="48"/>
      <c r="G326" s="18">
        <f>SUM(G327)</f>
        <v>10200</v>
      </c>
      <c r="H326" s="18">
        <f>SUM(H327)</f>
        <v>5941.5</v>
      </c>
      <c r="I326" s="33">
        <f t="shared" si="15"/>
        <v>58.25</v>
      </c>
    </row>
    <row r="327" spans="1:9" ht="47.25">
      <c r="A327" s="5" t="s">
        <v>284</v>
      </c>
      <c r="B327" s="45"/>
      <c r="C327" s="45">
        <v>11</v>
      </c>
      <c r="D327" s="48" t="s">
        <v>7</v>
      </c>
      <c r="E327" s="49" t="s">
        <v>415</v>
      </c>
      <c r="F327" s="48">
        <v>411</v>
      </c>
      <c r="G327" s="18">
        <v>10200</v>
      </c>
      <c r="H327" s="18">
        <v>5941.5</v>
      </c>
      <c r="I327" s="33">
        <f t="shared" si="15"/>
        <v>58.25</v>
      </c>
    </row>
    <row r="328" spans="1:9" ht="15.75">
      <c r="A328" s="5" t="s">
        <v>42</v>
      </c>
      <c r="B328" s="45"/>
      <c r="C328" s="16" t="s">
        <v>416</v>
      </c>
      <c r="D328" s="17" t="s">
        <v>7</v>
      </c>
      <c r="E328" s="49" t="s">
        <v>43</v>
      </c>
      <c r="F328" s="48"/>
      <c r="G328" s="18">
        <f>SUM(G329)</f>
        <v>1048.5</v>
      </c>
      <c r="H328" s="18">
        <f>SUM(H329)</f>
        <v>1048.5</v>
      </c>
      <c r="I328" s="33">
        <f t="shared" si="15"/>
        <v>100</v>
      </c>
    </row>
    <row r="329" spans="1:9" ht="63">
      <c r="A329" s="11" t="s">
        <v>367</v>
      </c>
      <c r="B329" s="45"/>
      <c r="C329" s="16" t="s">
        <v>416</v>
      </c>
      <c r="D329" s="17" t="s">
        <v>7</v>
      </c>
      <c r="E329" s="49" t="s">
        <v>247</v>
      </c>
      <c r="F329" s="45"/>
      <c r="G329" s="18">
        <f>SUM(G330)</f>
        <v>1048.5</v>
      </c>
      <c r="H329" s="18">
        <f>SUM(H330)</f>
        <v>1048.5</v>
      </c>
      <c r="I329" s="33">
        <f t="shared" si="15"/>
        <v>100</v>
      </c>
    </row>
    <row r="330" spans="1:9" ht="47.25">
      <c r="A330" s="5" t="s">
        <v>284</v>
      </c>
      <c r="B330" s="45"/>
      <c r="C330" s="16" t="s">
        <v>416</v>
      </c>
      <c r="D330" s="17" t="s">
        <v>7</v>
      </c>
      <c r="E330" s="49" t="s">
        <v>247</v>
      </c>
      <c r="F330" s="45">
        <v>411</v>
      </c>
      <c r="G330" s="18">
        <v>1048.5</v>
      </c>
      <c r="H330" s="20">
        <v>1048.5</v>
      </c>
      <c r="I330" s="33">
        <f t="shared" si="15"/>
        <v>100</v>
      </c>
    </row>
    <row r="331" spans="1:9" ht="15.75">
      <c r="A331" s="12"/>
      <c r="B331" s="48"/>
      <c r="C331" s="48"/>
      <c r="D331" s="17"/>
      <c r="E331" s="48"/>
      <c r="F331" s="48"/>
      <c r="G331" s="21"/>
      <c r="H331" s="38"/>
      <c r="I331" s="33"/>
    </row>
    <row r="332" spans="1:9" ht="15.75">
      <c r="A332" s="5" t="s">
        <v>202</v>
      </c>
      <c r="B332" s="45" t="s">
        <v>114</v>
      </c>
      <c r="C332" s="39"/>
      <c r="D332" s="39"/>
      <c r="E332" s="39"/>
      <c r="F332" s="39"/>
      <c r="G332" s="18">
        <f>SUM(G334,G340)</f>
        <v>14076.399999999998</v>
      </c>
      <c r="H332" s="18">
        <f>SUM(H334,H340)</f>
        <v>13791.7</v>
      </c>
      <c r="I332" s="33">
        <f t="shared" si="15"/>
        <v>97.97746582933138</v>
      </c>
    </row>
    <row r="333" spans="1:9" ht="15.75">
      <c r="A333" s="3"/>
      <c r="B333" s="45"/>
      <c r="C333" s="39"/>
      <c r="D333" s="39"/>
      <c r="E333" s="39"/>
      <c r="F333" s="39"/>
      <c r="G333" s="18"/>
      <c r="H333" s="18"/>
      <c r="I333" s="33"/>
    </row>
    <row r="334" spans="1:9" ht="15.75">
      <c r="A334" s="6" t="s">
        <v>6</v>
      </c>
      <c r="B334" s="47"/>
      <c r="C334" s="45" t="s">
        <v>7</v>
      </c>
      <c r="D334" s="45"/>
      <c r="E334" s="44"/>
      <c r="F334" s="44"/>
      <c r="G334" s="18">
        <f aca="true" t="shared" si="19" ref="G334:H336">SUM(G335)</f>
        <v>2349.3</v>
      </c>
      <c r="H334" s="18">
        <f t="shared" si="19"/>
        <v>2345.8</v>
      </c>
      <c r="I334" s="33">
        <f t="shared" si="15"/>
        <v>99.85101945260291</v>
      </c>
    </row>
    <row r="335" spans="1:9" ht="47.25">
      <c r="A335" s="12" t="s">
        <v>8</v>
      </c>
      <c r="B335" s="45"/>
      <c r="C335" s="45" t="s">
        <v>7</v>
      </c>
      <c r="D335" s="45" t="s">
        <v>9</v>
      </c>
      <c r="E335" s="44"/>
      <c r="F335" s="44"/>
      <c r="G335" s="18">
        <f t="shared" si="19"/>
        <v>2349.3</v>
      </c>
      <c r="H335" s="18">
        <f t="shared" si="19"/>
        <v>2345.8</v>
      </c>
      <c r="I335" s="33">
        <f aca="true" t="shared" si="20" ref="I335:I398">H335/G335*100</f>
        <v>99.85101945260291</v>
      </c>
    </row>
    <row r="336" spans="1:9" ht="63">
      <c r="A336" s="12" t="s">
        <v>10</v>
      </c>
      <c r="B336" s="45"/>
      <c r="C336" s="45" t="s">
        <v>7</v>
      </c>
      <c r="D336" s="45" t="s">
        <v>9</v>
      </c>
      <c r="E336" s="45" t="s">
        <v>11</v>
      </c>
      <c r="F336" s="44"/>
      <c r="G336" s="18">
        <f t="shared" si="19"/>
        <v>2349.3</v>
      </c>
      <c r="H336" s="18">
        <f t="shared" si="19"/>
        <v>2345.8</v>
      </c>
      <c r="I336" s="33">
        <f t="shared" si="20"/>
        <v>99.85101945260291</v>
      </c>
    </row>
    <row r="337" spans="1:9" ht="15.75">
      <c r="A337" s="12" t="s">
        <v>12</v>
      </c>
      <c r="B337" s="45"/>
      <c r="C337" s="45" t="s">
        <v>7</v>
      </c>
      <c r="D337" s="45" t="s">
        <v>9</v>
      </c>
      <c r="E337" s="45" t="s">
        <v>13</v>
      </c>
      <c r="F337" s="44"/>
      <c r="G337" s="18">
        <f>SUM(G338:G339)</f>
        <v>2349.3</v>
      </c>
      <c r="H337" s="18">
        <f>SUM(H338:H339)</f>
        <v>2345.8</v>
      </c>
      <c r="I337" s="33">
        <f t="shared" si="20"/>
        <v>99.85101945260291</v>
      </c>
    </row>
    <row r="338" spans="1:9" ht="15.75">
      <c r="A338" s="13" t="s">
        <v>272</v>
      </c>
      <c r="B338" s="45"/>
      <c r="C338" s="45" t="s">
        <v>7</v>
      </c>
      <c r="D338" s="45" t="s">
        <v>9</v>
      </c>
      <c r="E338" s="45" t="s">
        <v>13</v>
      </c>
      <c r="F338" s="48">
        <v>111</v>
      </c>
      <c r="G338" s="20">
        <v>2146.5</v>
      </c>
      <c r="H338" s="18">
        <v>2143</v>
      </c>
      <c r="I338" s="33">
        <f t="shared" si="20"/>
        <v>99.8369438621011</v>
      </c>
    </row>
    <row r="339" spans="1:9" ht="31.5">
      <c r="A339" s="13" t="s">
        <v>304</v>
      </c>
      <c r="B339" s="45"/>
      <c r="C339" s="45" t="s">
        <v>7</v>
      </c>
      <c r="D339" s="45" t="s">
        <v>9</v>
      </c>
      <c r="E339" s="45" t="s">
        <v>13</v>
      </c>
      <c r="F339" s="48">
        <v>112</v>
      </c>
      <c r="G339" s="20">
        <v>202.8</v>
      </c>
      <c r="H339" s="18">
        <v>202.8</v>
      </c>
      <c r="I339" s="33">
        <f t="shared" si="20"/>
        <v>100</v>
      </c>
    </row>
    <row r="340" spans="1:9" ht="63">
      <c r="A340" s="5" t="s">
        <v>69</v>
      </c>
      <c r="B340" s="45"/>
      <c r="C340" s="45" t="s">
        <v>7</v>
      </c>
      <c r="D340" s="45" t="s">
        <v>24</v>
      </c>
      <c r="E340" s="44"/>
      <c r="F340" s="44"/>
      <c r="G340" s="18">
        <f>SUM(G341)</f>
        <v>11727.099999999999</v>
      </c>
      <c r="H340" s="18">
        <f>SUM(H341)</f>
        <v>11445.9</v>
      </c>
      <c r="I340" s="33">
        <f t="shared" si="20"/>
        <v>97.60213522524751</v>
      </c>
    </row>
    <row r="341" spans="1:9" ht="63">
      <c r="A341" s="5" t="s">
        <v>10</v>
      </c>
      <c r="B341" s="45"/>
      <c r="C341" s="45" t="s">
        <v>7</v>
      </c>
      <c r="D341" s="45" t="s">
        <v>24</v>
      </c>
      <c r="E341" s="48" t="s">
        <v>11</v>
      </c>
      <c r="F341" s="49"/>
      <c r="G341" s="18">
        <f>SUM(G348,G342)</f>
        <v>11727.099999999999</v>
      </c>
      <c r="H341" s="18">
        <f>SUM(H348,H342)</f>
        <v>11445.9</v>
      </c>
      <c r="I341" s="33">
        <f t="shared" si="20"/>
        <v>97.60213522524751</v>
      </c>
    </row>
    <row r="342" spans="1:9" ht="15.75">
      <c r="A342" s="5" t="s">
        <v>16</v>
      </c>
      <c r="B342" s="45"/>
      <c r="C342" s="45" t="s">
        <v>7</v>
      </c>
      <c r="D342" s="45" t="s">
        <v>24</v>
      </c>
      <c r="E342" s="48" t="s">
        <v>17</v>
      </c>
      <c r="F342" s="48"/>
      <c r="G342" s="18">
        <f>SUM(G343:G347)</f>
        <v>10006.9</v>
      </c>
      <c r="H342" s="18">
        <f>SUM(H343:H347)</f>
        <v>9731.4</v>
      </c>
      <c r="I342" s="33">
        <f t="shared" si="20"/>
        <v>97.24689963924892</v>
      </c>
    </row>
    <row r="343" spans="1:9" ht="15.75">
      <c r="A343" s="13" t="s">
        <v>272</v>
      </c>
      <c r="B343" s="45"/>
      <c r="C343" s="45" t="s">
        <v>7</v>
      </c>
      <c r="D343" s="45" t="s">
        <v>24</v>
      </c>
      <c r="E343" s="48" t="s">
        <v>17</v>
      </c>
      <c r="F343" s="48">
        <v>111</v>
      </c>
      <c r="G343" s="20">
        <v>5928.2</v>
      </c>
      <c r="H343" s="21">
        <v>5925</v>
      </c>
      <c r="I343" s="33">
        <f t="shared" si="20"/>
        <v>99.9460207145508</v>
      </c>
    </row>
    <row r="344" spans="1:9" ht="31.5">
      <c r="A344" s="13" t="s">
        <v>304</v>
      </c>
      <c r="B344" s="45"/>
      <c r="C344" s="45" t="s">
        <v>7</v>
      </c>
      <c r="D344" s="45" t="s">
        <v>24</v>
      </c>
      <c r="E344" s="48" t="s">
        <v>17</v>
      </c>
      <c r="F344" s="48">
        <v>112</v>
      </c>
      <c r="G344" s="20">
        <v>1834.7</v>
      </c>
      <c r="H344" s="21">
        <v>1834.6</v>
      </c>
      <c r="I344" s="33">
        <f t="shared" si="20"/>
        <v>99.99454951763231</v>
      </c>
    </row>
    <row r="345" spans="1:9" ht="31.5">
      <c r="A345" s="13" t="s">
        <v>273</v>
      </c>
      <c r="B345" s="45"/>
      <c r="C345" s="45" t="s">
        <v>7</v>
      </c>
      <c r="D345" s="45" t="s">
        <v>24</v>
      </c>
      <c r="E345" s="48" t="s">
        <v>17</v>
      </c>
      <c r="F345" s="48">
        <v>242</v>
      </c>
      <c r="G345" s="20">
        <v>1643</v>
      </c>
      <c r="H345" s="21">
        <v>1513.4</v>
      </c>
      <c r="I345" s="33">
        <f t="shared" si="20"/>
        <v>92.11199026171639</v>
      </c>
    </row>
    <row r="346" spans="1:9" ht="31.5">
      <c r="A346" s="13" t="s">
        <v>274</v>
      </c>
      <c r="B346" s="45"/>
      <c r="C346" s="45" t="s">
        <v>7</v>
      </c>
      <c r="D346" s="45" t="s">
        <v>24</v>
      </c>
      <c r="E346" s="48" t="s">
        <v>17</v>
      </c>
      <c r="F346" s="48">
        <v>244</v>
      </c>
      <c r="G346" s="20">
        <v>591</v>
      </c>
      <c r="H346" s="21">
        <v>456.6</v>
      </c>
      <c r="I346" s="33">
        <f t="shared" si="20"/>
        <v>77.25888324873097</v>
      </c>
    </row>
    <row r="347" spans="1:9" ht="31.5">
      <c r="A347" s="13" t="s">
        <v>305</v>
      </c>
      <c r="B347" s="45"/>
      <c r="C347" s="45" t="s">
        <v>7</v>
      </c>
      <c r="D347" s="45" t="s">
        <v>24</v>
      </c>
      <c r="E347" s="48" t="s">
        <v>17</v>
      </c>
      <c r="F347" s="48">
        <v>851</v>
      </c>
      <c r="G347" s="20">
        <v>10</v>
      </c>
      <c r="H347" s="21">
        <v>1.8</v>
      </c>
      <c r="I347" s="33">
        <f t="shared" si="20"/>
        <v>18</v>
      </c>
    </row>
    <row r="348" spans="1:9" ht="31.5">
      <c r="A348" s="12" t="s">
        <v>195</v>
      </c>
      <c r="B348" s="45"/>
      <c r="C348" s="45" t="s">
        <v>7</v>
      </c>
      <c r="D348" s="45" t="s">
        <v>24</v>
      </c>
      <c r="E348" s="48" t="s">
        <v>196</v>
      </c>
      <c r="F348" s="48"/>
      <c r="G348" s="18">
        <f>SUM(G349:G351)</f>
        <v>1720.1999999999998</v>
      </c>
      <c r="H348" s="18">
        <f>SUM(H349:H351)</f>
        <v>1714.5</v>
      </c>
      <c r="I348" s="33">
        <f t="shared" si="20"/>
        <v>99.66864318102547</v>
      </c>
    </row>
    <row r="349" spans="1:9" ht="15.75">
      <c r="A349" s="13" t="s">
        <v>272</v>
      </c>
      <c r="B349" s="45"/>
      <c r="C349" s="45" t="s">
        <v>7</v>
      </c>
      <c r="D349" s="45" t="s">
        <v>24</v>
      </c>
      <c r="E349" s="48" t="s">
        <v>196</v>
      </c>
      <c r="F349" s="48">
        <v>111</v>
      </c>
      <c r="G349" s="20">
        <v>1500.6</v>
      </c>
      <c r="H349" s="18">
        <v>1494.9</v>
      </c>
      <c r="I349" s="33">
        <f t="shared" si="20"/>
        <v>99.62015193922433</v>
      </c>
    </row>
    <row r="350" spans="1:9" ht="31.5">
      <c r="A350" s="13" t="s">
        <v>304</v>
      </c>
      <c r="B350" s="45"/>
      <c r="C350" s="45" t="s">
        <v>7</v>
      </c>
      <c r="D350" s="45" t="s">
        <v>24</v>
      </c>
      <c r="E350" s="48" t="s">
        <v>196</v>
      </c>
      <c r="F350" s="48">
        <v>112</v>
      </c>
      <c r="G350" s="20">
        <v>219.6</v>
      </c>
      <c r="H350" s="18">
        <v>219.6</v>
      </c>
      <c r="I350" s="33">
        <f t="shared" si="20"/>
        <v>100</v>
      </c>
    </row>
    <row r="351" spans="1:9" ht="15.75">
      <c r="A351" s="5"/>
      <c r="B351" s="45"/>
      <c r="C351" s="45"/>
      <c r="D351" s="45"/>
      <c r="E351" s="48"/>
      <c r="F351" s="48"/>
      <c r="G351" s="20"/>
      <c r="H351" s="37"/>
      <c r="I351" s="33"/>
    </row>
    <row r="352" spans="1:9" ht="31.5">
      <c r="A352" s="64" t="s">
        <v>232</v>
      </c>
      <c r="B352" s="45" t="s">
        <v>62</v>
      </c>
      <c r="C352" s="39"/>
      <c r="D352" s="39"/>
      <c r="E352" s="39"/>
      <c r="F352" s="39"/>
      <c r="G352" s="18">
        <f>SUM(G354,G367,G372,)</f>
        <v>16759.100000000002</v>
      </c>
      <c r="H352" s="18">
        <f>SUM(H354,H367,H372,)</f>
        <v>16150.700000000003</v>
      </c>
      <c r="I352" s="33">
        <f t="shared" si="20"/>
        <v>96.3697334582406</v>
      </c>
    </row>
    <row r="353" spans="1:9" ht="15.75">
      <c r="A353" s="9"/>
      <c r="B353" s="45"/>
      <c r="C353" s="39"/>
      <c r="D353" s="39"/>
      <c r="E353" s="39"/>
      <c r="F353" s="39"/>
      <c r="G353" s="18"/>
      <c r="H353" s="18"/>
      <c r="I353" s="33"/>
    </row>
    <row r="354" spans="1:9" ht="15.75">
      <c r="A354" s="6" t="s">
        <v>6</v>
      </c>
      <c r="B354" s="47"/>
      <c r="C354" s="45" t="s">
        <v>7</v>
      </c>
      <c r="D354" s="45"/>
      <c r="E354" s="39"/>
      <c r="F354" s="39"/>
      <c r="G354" s="18">
        <f>SUM(G355)</f>
        <v>16352.900000000001</v>
      </c>
      <c r="H354" s="18">
        <f>SUM(H355)</f>
        <v>15748.500000000002</v>
      </c>
      <c r="I354" s="33">
        <f t="shared" si="20"/>
        <v>96.30401947055263</v>
      </c>
    </row>
    <row r="355" spans="1:9" ht="15.75">
      <c r="A355" s="5" t="s">
        <v>70</v>
      </c>
      <c r="B355" s="45"/>
      <c r="C355" s="45" t="s">
        <v>7</v>
      </c>
      <c r="D355" s="45">
        <v>13</v>
      </c>
      <c r="E355" s="45"/>
      <c r="F355" s="45"/>
      <c r="G355" s="18">
        <f>SUM(G356,G364,)</f>
        <v>16352.900000000001</v>
      </c>
      <c r="H355" s="18">
        <f>SUM(H356,H364,)</f>
        <v>15748.500000000002</v>
      </c>
      <c r="I355" s="33">
        <f t="shared" si="20"/>
        <v>96.30401947055263</v>
      </c>
    </row>
    <row r="356" spans="1:9" ht="63">
      <c r="A356" s="5" t="s">
        <v>10</v>
      </c>
      <c r="B356" s="45"/>
      <c r="C356" s="45" t="s">
        <v>7</v>
      </c>
      <c r="D356" s="45">
        <v>13</v>
      </c>
      <c r="E356" s="48" t="s">
        <v>11</v>
      </c>
      <c r="F356" s="48"/>
      <c r="G356" s="18">
        <f>SUM(G357)</f>
        <v>15643.300000000001</v>
      </c>
      <c r="H356" s="18">
        <f>SUM(H357)</f>
        <v>15235.500000000002</v>
      </c>
      <c r="I356" s="33">
        <f t="shared" si="20"/>
        <v>97.39313316244017</v>
      </c>
    </row>
    <row r="357" spans="1:9" ht="15.75">
      <c r="A357" s="5" t="s">
        <v>16</v>
      </c>
      <c r="B357" s="45"/>
      <c r="C357" s="45" t="s">
        <v>7</v>
      </c>
      <c r="D357" s="45">
        <v>13</v>
      </c>
      <c r="E357" s="48" t="s">
        <v>17</v>
      </c>
      <c r="F357" s="48"/>
      <c r="G357" s="18">
        <f>SUM(G358:G363)</f>
        <v>15643.300000000001</v>
      </c>
      <c r="H357" s="18">
        <f>SUM(H358:H363)</f>
        <v>15235.500000000002</v>
      </c>
      <c r="I357" s="33">
        <f t="shared" si="20"/>
        <v>97.39313316244017</v>
      </c>
    </row>
    <row r="358" spans="1:9" ht="15.75">
      <c r="A358" s="13" t="s">
        <v>272</v>
      </c>
      <c r="B358" s="45"/>
      <c r="C358" s="45" t="s">
        <v>7</v>
      </c>
      <c r="D358" s="45">
        <v>13</v>
      </c>
      <c r="E358" s="48" t="s">
        <v>17</v>
      </c>
      <c r="F358" s="48">
        <v>111</v>
      </c>
      <c r="G358" s="21">
        <v>11218.6</v>
      </c>
      <c r="H358" s="18">
        <v>10954.5</v>
      </c>
      <c r="I358" s="33">
        <f t="shared" si="20"/>
        <v>97.64587381669728</v>
      </c>
    </row>
    <row r="359" spans="1:9" ht="31.5">
      <c r="A359" s="13" t="s">
        <v>304</v>
      </c>
      <c r="B359" s="45"/>
      <c r="C359" s="45" t="s">
        <v>7</v>
      </c>
      <c r="D359" s="45">
        <v>13</v>
      </c>
      <c r="E359" s="48" t="s">
        <v>17</v>
      </c>
      <c r="F359" s="48">
        <v>112</v>
      </c>
      <c r="G359" s="21">
        <v>3272.5</v>
      </c>
      <c r="H359" s="18">
        <v>3242.6</v>
      </c>
      <c r="I359" s="33">
        <f t="shared" si="20"/>
        <v>99.0863254392666</v>
      </c>
    </row>
    <row r="360" spans="1:9" ht="31.5">
      <c r="A360" s="13" t="s">
        <v>273</v>
      </c>
      <c r="B360" s="45"/>
      <c r="C360" s="45" t="s">
        <v>7</v>
      </c>
      <c r="D360" s="45">
        <v>13</v>
      </c>
      <c r="E360" s="48" t="s">
        <v>17</v>
      </c>
      <c r="F360" s="48">
        <v>242</v>
      </c>
      <c r="G360" s="21">
        <v>567</v>
      </c>
      <c r="H360" s="18">
        <v>523.7</v>
      </c>
      <c r="I360" s="33">
        <f t="shared" si="20"/>
        <v>92.36331569664904</v>
      </c>
    </row>
    <row r="361" spans="1:9" ht="31.5">
      <c r="A361" s="13" t="s">
        <v>274</v>
      </c>
      <c r="B361" s="45"/>
      <c r="C361" s="45" t="s">
        <v>7</v>
      </c>
      <c r="D361" s="45">
        <v>13</v>
      </c>
      <c r="E361" s="48" t="s">
        <v>17</v>
      </c>
      <c r="F361" s="48">
        <v>244</v>
      </c>
      <c r="G361" s="21">
        <v>579</v>
      </c>
      <c r="H361" s="18">
        <v>508.6</v>
      </c>
      <c r="I361" s="33">
        <f t="shared" si="20"/>
        <v>87.84110535405873</v>
      </c>
    </row>
    <row r="362" spans="1:9" ht="31.5">
      <c r="A362" s="13" t="s">
        <v>305</v>
      </c>
      <c r="B362" s="45"/>
      <c r="C362" s="45" t="s">
        <v>7</v>
      </c>
      <c r="D362" s="45">
        <v>13</v>
      </c>
      <c r="E362" s="48" t="s">
        <v>17</v>
      </c>
      <c r="F362" s="48">
        <v>851</v>
      </c>
      <c r="G362" s="21">
        <v>6.1</v>
      </c>
      <c r="H362" s="18">
        <v>6</v>
      </c>
      <c r="I362" s="33">
        <f t="shared" si="20"/>
        <v>98.36065573770493</v>
      </c>
    </row>
    <row r="363" spans="1:9" ht="15.75">
      <c r="A363" s="12" t="s">
        <v>282</v>
      </c>
      <c r="B363" s="45"/>
      <c r="C363" s="45" t="s">
        <v>7</v>
      </c>
      <c r="D363" s="45">
        <v>13</v>
      </c>
      <c r="E363" s="48" t="s">
        <v>17</v>
      </c>
      <c r="F363" s="48">
        <v>852</v>
      </c>
      <c r="G363" s="21">
        <v>0.1</v>
      </c>
      <c r="H363" s="18">
        <v>0.1</v>
      </c>
      <c r="I363" s="33">
        <f t="shared" si="20"/>
        <v>100</v>
      </c>
    </row>
    <row r="364" spans="1:9" ht="47.25">
      <c r="A364" s="5" t="s">
        <v>118</v>
      </c>
      <c r="B364" s="48"/>
      <c r="C364" s="45" t="s">
        <v>7</v>
      </c>
      <c r="D364" s="45">
        <v>13</v>
      </c>
      <c r="E364" s="48" t="s">
        <v>119</v>
      </c>
      <c r="F364" s="48"/>
      <c r="G364" s="18">
        <f>SUM(G365)</f>
        <v>709.6</v>
      </c>
      <c r="H364" s="18">
        <f>SUM(H365)</f>
        <v>513</v>
      </c>
      <c r="I364" s="33">
        <f t="shared" si="20"/>
        <v>72.29425028184893</v>
      </c>
    </row>
    <row r="365" spans="1:9" ht="47.25">
      <c r="A365" s="5" t="s">
        <v>71</v>
      </c>
      <c r="B365" s="48"/>
      <c r="C365" s="45" t="s">
        <v>7</v>
      </c>
      <c r="D365" s="45">
        <v>13</v>
      </c>
      <c r="E365" s="48" t="s">
        <v>72</v>
      </c>
      <c r="F365" s="49"/>
      <c r="G365" s="18">
        <f>SUM(G366)</f>
        <v>709.6</v>
      </c>
      <c r="H365" s="18">
        <f>SUM(H366)</f>
        <v>513</v>
      </c>
      <c r="I365" s="33">
        <f t="shared" si="20"/>
        <v>72.29425028184893</v>
      </c>
    </row>
    <row r="366" spans="1:9" ht="31.5">
      <c r="A366" s="13" t="s">
        <v>274</v>
      </c>
      <c r="B366" s="48"/>
      <c r="C366" s="45" t="s">
        <v>7</v>
      </c>
      <c r="D366" s="45">
        <v>13</v>
      </c>
      <c r="E366" s="48" t="s">
        <v>72</v>
      </c>
      <c r="F366" s="48">
        <v>244</v>
      </c>
      <c r="G366" s="18">
        <v>709.6</v>
      </c>
      <c r="H366" s="18">
        <v>513</v>
      </c>
      <c r="I366" s="33">
        <f t="shared" si="20"/>
        <v>72.29425028184893</v>
      </c>
    </row>
    <row r="367" spans="1:9" ht="15.75">
      <c r="A367" s="5" t="s">
        <v>47</v>
      </c>
      <c r="B367" s="45"/>
      <c r="C367" s="45" t="s">
        <v>15</v>
      </c>
      <c r="D367" s="45"/>
      <c r="E367" s="48"/>
      <c r="F367" s="48"/>
      <c r="G367" s="18">
        <f>SUM(G368)</f>
        <v>100</v>
      </c>
      <c r="H367" s="18">
        <f>SUM(H368)</f>
        <v>96</v>
      </c>
      <c r="I367" s="33">
        <f t="shared" si="20"/>
        <v>96</v>
      </c>
    </row>
    <row r="368" spans="1:9" ht="15.75">
      <c r="A368" s="5" t="s">
        <v>48</v>
      </c>
      <c r="B368" s="45"/>
      <c r="C368" s="45" t="s">
        <v>15</v>
      </c>
      <c r="D368" s="45">
        <v>12</v>
      </c>
      <c r="E368" s="44"/>
      <c r="F368" s="39"/>
      <c r="G368" s="18">
        <f>SUM(G369)</f>
        <v>100</v>
      </c>
      <c r="H368" s="18">
        <f>SUM(H369)</f>
        <v>96</v>
      </c>
      <c r="I368" s="33">
        <f t="shared" si="20"/>
        <v>96</v>
      </c>
    </row>
    <row r="369" spans="1:9" ht="31.5">
      <c r="A369" s="4" t="s">
        <v>110</v>
      </c>
      <c r="B369" s="48"/>
      <c r="C369" s="48" t="s">
        <v>15</v>
      </c>
      <c r="D369" s="48">
        <v>12</v>
      </c>
      <c r="E369" s="49" t="s">
        <v>111</v>
      </c>
      <c r="F369" s="39"/>
      <c r="G369" s="18">
        <f>SUM(G370,)</f>
        <v>100</v>
      </c>
      <c r="H369" s="18">
        <f>SUM(H370,)</f>
        <v>96</v>
      </c>
      <c r="I369" s="33">
        <f t="shared" si="20"/>
        <v>96</v>
      </c>
    </row>
    <row r="370" spans="1:9" ht="31.5">
      <c r="A370" s="4" t="s">
        <v>112</v>
      </c>
      <c r="B370" s="48"/>
      <c r="C370" s="48" t="s">
        <v>15</v>
      </c>
      <c r="D370" s="48">
        <v>12</v>
      </c>
      <c r="E370" s="49" t="s">
        <v>113</v>
      </c>
      <c r="F370" s="39"/>
      <c r="G370" s="18">
        <f>SUM(G371)</f>
        <v>100</v>
      </c>
      <c r="H370" s="18">
        <f>SUM(H371)</f>
        <v>96</v>
      </c>
      <c r="I370" s="33">
        <f t="shared" si="20"/>
        <v>96</v>
      </c>
    </row>
    <row r="371" spans="1:9" ht="31.5">
      <c r="A371" s="13" t="s">
        <v>274</v>
      </c>
      <c r="B371" s="48"/>
      <c r="C371" s="48" t="s">
        <v>15</v>
      </c>
      <c r="D371" s="48">
        <v>12</v>
      </c>
      <c r="E371" s="49" t="s">
        <v>113</v>
      </c>
      <c r="F371" s="50">
        <v>244</v>
      </c>
      <c r="G371" s="18">
        <v>100</v>
      </c>
      <c r="H371" s="18">
        <v>96</v>
      </c>
      <c r="I371" s="33">
        <f t="shared" si="20"/>
        <v>96</v>
      </c>
    </row>
    <row r="372" spans="1:9" ht="15.75">
      <c r="A372" s="5" t="s">
        <v>63</v>
      </c>
      <c r="B372" s="45"/>
      <c r="C372" s="45" t="s">
        <v>41</v>
      </c>
      <c r="D372" s="44"/>
      <c r="E372" s="44"/>
      <c r="F372" s="44"/>
      <c r="G372" s="18">
        <f>SUM(G373)</f>
        <v>306.2</v>
      </c>
      <c r="H372" s="18">
        <f>SUM(H373)</f>
        <v>306.2</v>
      </c>
      <c r="I372" s="33">
        <f t="shared" si="20"/>
        <v>100</v>
      </c>
    </row>
    <row r="373" spans="1:9" ht="15.75">
      <c r="A373" s="5" t="s">
        <v>64</v>
      </c>
      <c r="B373" s="48"/>
      <c r="C373" s="48">
        <v>10</v>
      </c>
      <c r="D373" s="48" t="s">
        <v>7</v>
      </c>
      <c r="E373" s="49"/>
      <c r="F373" s="48"/>
      <c r="G373" s="18">
        <f>SUM(G375)</f>
        <v>306.2</v>
      </c>
      <c r="H373" s="18">
        <f>SUM(H375)</f>
        <v>306.2</v>
      </c>
      <c r="I373" s="33">
        <f t="shared" si="20"/>
        <v>100</v>
      </c>
    </row>
    <row r="374" spans="1:9" ht="31.5">
      <c r="A374" s="5" t="s">
        <v>65</v>
      </c>
      <c r="B374" s="48"/>
      <c r="C374" s="48">
        <v>10</v>
      </c>
      <c r="D374" s="48" t="s">
        <v>7</v>
      </c>
      <c r="E374" s="49" t="s">
        <v>66</v>
      </c>
      <c r="F374" s="48"/>
      <c r="G374" s="18">
        <f>SUM(G376)</f>
        <v>306.2</v>
      </c>
      <c r="H374" s="18">
        <f>SUM(H376)</f>
        <v>306.2</v>
      </c>
      <c r="I374" s="33">
        <f t="shared" si="20"/>
        <v>100</v>
      </c>
    </row>
    <row r="375" spans="1:9" ht="47.25">
      <c r="A375" s="5" t="s">
        <v>127</v>
      </c>
      <c r="B375" s="48"/>
      <c r="C375" s="48">
        <v>10</v>
      </c>
      <c r="D375" s="48" t="s">
        <v>7</v>
      </c>
      <c r="E375" s="49" t="s">
        <v>67</v>
      </c>
      <c r="F375" s="48"/>
      <c r="G375" s="18">
        <f>SUM(G376)</f>
        <v>306.2</v>
      </c>
      <c r="H375" s="18">
        <f>SUM(H376)</f>
        <v>306.2</v>
      </c>
      <c r="I375" s="33">
        <f t="shared" si="20"/>
        <v>100</v>
      </c>
    </row>
    <row r="376" spans="1:9" ht="47.25">
      <c r="A376" s="12" t="s">
        <v>275</v>
      </c>
      <c r="B376" s="48"/>
      <c r="C376" s="48">
        <v>10</v>
      </c>
      <c r="D376" s="48" t="s">
        <v>7</v>
      </c>
      <c r="E376" s="49" t="s">
        <v>67</v>
      </c>
      <c r="F376" s="48">
        <v>321</v>
      </c>
      <c r="G376" s="18">
        <v>306.2</v>
      </c>
      <c r="H376" s="18">
        <v>306.2</v>
      </c>
      <c r="I376" s="33">
        <f t="shared" si="20"/>
        <v>100</v>
      </c>
    </row>
    <row r="377" spans="1:9" ht="15.75">
      <c r="A377" s="5"/>
      <c r="B377" s="48"/>
      <c r="C377" s="48"/>
      <c r="D377" s="48"/>
      <c r="E377" s="49"/>
      <c r="F377" s="48"/>
      <c r="G377" s="18"/>
      <c r="H377" s="37"/>
      <c r="I377" s="33"/>
    </row>
    <row r="378" spans="1:9" ht="31.5">
      <c r="A378" s="5" t="s">
        <v>177</v>
      </c>
      <c r="B378" s="45" t="s">
        <v>68</v>
      </c>
      <c r="C378" s="39"/>
      <c r="D378" s="39"/>
      <c r="E378" s="39"/>
      <c r="F378" s="39"/>
      <c r="G378" s="18">
        <f>SUM(G380,G386,G545)</f>
        <v>1024159.9000000001</v>
      </c>
      <c r="H378" s="18">
        <f>SUM(H380,H386,H545)</f>
        <v>1007228.7999999999</v>
      </c>
      <c r="I378" s="33">
        <f t="shared" si="20"/>
        <v>98.34683041193077</v>
      </c>
    </row>
    <row r="379" spans="1:9" ht="15.75">
      <c r="A379" s="3"/>
      <c r="B379" s="45"/>
      <c r="C379" s="39"/>
      <c r="D379" s="39"/>
      <c r="E379" s="39"/>
      <c r="F379" s="39"/>
      <c r="G379" s="18"/>
      <c r="H379" s="37"/>
      <c r="I379" s="33"/>
    </row>
    <row r="380" spans="1:9" ht="31.5">
      <c r="A380" s="5" t="s">
        <v>46</v>
      </c>
      <c r="B380" s="45"/>
      <c r="C380" s="45" t="s">
        <v>24</v>
      </c>
      <c r="D380" s="45"/>
      <c r="E380" s="44"/>
      <c r="F380" s="44"/>
      <c r="G380" s="18">
        <f aca="true" t="shared" si="21" ref="G380:H382">SUM(G381)</f>
        <v>90</v>
      </c>
      <c r="H380" s="18">
        <f t="shared" si="21"/>
        <v>90</v>
      </c>
      <c r="I380" s="33">
        <f t="shared" si="20"/>
        <v>100</v>
      </c>
    </row>
    <row r="381" spans="1:9" ht="31.5">
      <c r="A381" s="5" t="s">
        <v>44</v>
      </c>
      <c r="B381" s="48"/>
      <c r="C381" s="48" t="s">
        <v>24</v>
      </c>
      <c r="D381" s="48" t="s">
        <v>45</v>
      </c>
      <c r="E381" s="45"/>
      <c r="F381" s="39"/>
      <c r="G381" s="18">
        <f t="shared" si="21"/>
        <v>90</v>
      </c>
      <c r="H381" s="18">
        <f t="shared" si="21"/>
        <v>90</v>
      </c>
      <c r="I381" s="33">
        <f t="shared" si="20"/>
        <v>100</v>
      </c>
    </row>
    <row r="382" spans="1:9" ht="15.75">
      <c r="A382" s="5" t="s">
        <v>42</v>
      </c>
      <c r="B382" s="48"/>
      <c r="C382" s="48" t="s">
        <v>24</v>
      </c>
      <c r="D382" s="48" t="s">
        <v>45</v>
      </c>
      <c r="E382" s="49" t="s">
        <v>43</v>
      </c>
      <c r="F382" s="48"/>
      <c r="G382" s="18">
        <f t="shared" si="21"/>
        <v>90</v>
      </c>
      <c r="H382" s="18">
        <f t="shared" si="21"/>
        <v>90</v>
      </c>
      <c r="I382" s="33">
        <f t="shared" si="20"/>
        <v>100</v>
      </c>
    </row>
    <row r="383" spans="1:9" ht="78.75">
      <c r="A383" s="5" t="s">
        <v>182</v>
      </c>
      <c r="B383" s="48"/>
      <c r="C383" s="48" t="s">
        <v>24</v>
      </c>
      <c r="D383" s="48" t="s">
        <v>45</v>
      </c>
      <c r="E383" s="49" t="s">
        <v>243</v>
      </c>
      <c r="F383" s="48"/>
      <c r="G383" s="18">
        <f>SUM(G384,G385)</f>
        <v>90</v>
      </c>
      <c r="H383" s="18">
        <f>SUM(H384,H385)</f>
        <v>90</v>
      </c>
      <c r="I383" s="33">
        <f t="shared" si="20"/>
        <v>100</v>
      </c>
    </row>
    <row r="384" spans="1:9" ht="15.75">
      <c r="A384" s="13" t="s">
        <v>276</v>
      </c>
      <c r="B384" s="48"/>
      <c r="C384" s="48" t="s">
        <v>24</v>
      </c>
      <c r="D384" s="48" t="s">
        <v>45</v>
      </c>
      <c r="E384" s="49" t="s">
        <v>243</v>
      </c>
      <c r="F384" s="48">
        <v>612</v>
      </c>
      <c r="G384" s="18">
        <v>65</v>
      </c>
      <c r="H384" s="18">
        <v>65</v>
      </c>
      <c r="I384" s="33">
        <f t="shared" si="20"/>
        <v>100</v>
      </c>
    </row>
    <row r="385" spans="1:9" ht="15.75">
      <c r="A385" s="12" t="s">
        <v>265</v>
      </c>
      <c r="B385" s="48"/>
      <c r="C385" s="48" t="s">
        <v>24</v>
      </c>
      <c r="D385" s="48" t="s">
        <v>45</v>
      </c>
      <c r="E385" s="49" t="s">
        <v>243</v>
      </c>
      <c r="F385" s="48">
        <v>622</v>
      </c>
      <c r="G385" s="18">
        <v>25</v>
      </c>
      <c r="H385" s="18">
        <v>25</v>
      </c>
      <c r="I385" s="33">
        <f t="shared" si="20"/>
        <v>100</v>
      </c>
    </row>
    <row r="386" spans="1:9" ht="15.75">
      <c r="A386" s="5" t="s">
        <v>59</v>
      </c>
      <c r="B386" s="45"/>
      <c r="C386" s="45" t="s">
        <v>60</v>
      </c>
      <c r="D386" s="44"/>
      <c r="E386" s="44"/>
      <c r="F386" s="44"/>
      <c r="G386" s="18">
        <f>SUM(G387,G419,G498,G502,G509)</f>
        <v>1001560.0000000001</v>
      </c>
      <c r="H386" s="18">
        <f>SUM(H387,H419,H498,H502,H509)</f>
        <v>995651.4999999999</v>
      </c>
      <c r="I386" s="33">
        <f t="shared" si="20"/>
        <v>99.41007029034704</v>
      </c>
    </row>
    <row r="387" spans="1:9" ht="15.75">
      <c r="A387" s="4" t="s">
        <v>61</v>
      </c>
      <c r="B387" s="45"/>
      <c r="C387" s="45" t="s">
        <v>60</v>
      </c>
      <c r="D387" s="48" t="s">
        <v>7</v>
      </c>
      <c r="E387" s="49"/>
      <c r="F387" s="39"/>
      <c r="G387" s="18">
        <f>SUM(G388,G391,G398,G403,G406)</f>
        <v>411278.4</v>
      </c>
      <c r="H387" s="18">
        <f>SUM(H388,H391,H398,H403,H406)</f>
        <v>407165.5</v>
      </c>
      <c r="I387" s="33">
        <f t="shared" si="20"/>
        <v>98.99997179526082</v>
      </c>
    </row>
    <row r="388" spans="1:9" ht="47.25">
      <c r="A388" s="5" t="s">
        <v>290</v>
      </c>
      <c r="B388" s="45"/>
      <c r="C388" s="45" t="s">
        <v>60</v>
      </c>
      <c r="D388" s="48" t="s">
        <v>7</v>
      </c>
      <c r="E388" s="17" t="s">
        <v>365</v>
      </c>
      <c r="F388" s="16"/>
      <c r="G388" s="18">
        <f>SUM(G389,G390)</f>
        <v>8570</v>
      </c>
      <c r="H388" s="18">
        <f>SUM(H389,H390)</f>
        <v>7787</v>
      </c>
      <c r="I388" s="33">
        <f t="shared" si="20"/>
        <v>90.86347724620771</v>
      </c>
    </row>
    <row r="389" spans="1:9" ht="15.75">
      <c r="A389" s="13" t="s">
        <v>276</v>
      </c>
      <c r="B389" s="45"/>
      <c r="C389" s="45" t="s">
        <v>60</v>
      </c>
      <c r="D389" s="48" t="s">
        <v>7</v>
      </c>
      <c r="E389" s="17" t="s">
        <v>365</v>
      </c>
      <c r="F389" s="16" t="s">
        <v>417</v>
      </c>
      <c r="G389" s="18">
        <v>7910</v>
      </c>
      <c r="H389" s="18">
        <v>7127</v>
      </c>
      <c r="I389" s="33">
        <f t="shared" si="20"/>
        <v>90.10113780025284</v>
      </c>
    </row>
    <row r="390" spans="1:9" ht="15.75">
      <c r="A390" s="12" t="s">
        <v>265</v>
      </c>
      <c r="B390" s="45"/>
      <c r="C390" s="45" t="s">
        <v>60</v>
      </c>
      <c r="D390" s="48" t="s">
        <v>7</v>
      </c>
      <c r="E390" s="17" t="s">
        <v>365</v>
      </c>
      <c r="F390" s="16" t="s">
        <v>418</v>
      </c>
      <c r="G390" s="18">
        <v>660</v>
      </c>
      <c r="H390" s="18">
        <v>660</v>
      </c>
      <c r="I390" s="33">
        <f t="shared" si="20"/>
        <v>100</v>
      </c>
    </row>
    <row r="391" spans="1:9" ht="15.75">
      <c r="A391" s="6" t="s">
        <v>73</v>
      </c>
      <c r="B391" s="54"/>
      <c r="C391" s="54" t="s">
        <v>60</v>
      </c>
      <c r="D391" s="50" t="s">
        <v>7</v>
      </c>
      <c r="E391" s="54" t="s">
        <v>74</v>
      </c>
      <c r="F391" s="45"/>
      <c r="G391" s="18">
        <f>SUM(G392,G395)</f>
        <v>373106.2</v>
      </c>
      <c r="H391" s="18">
        <f>SUM(H392,H395)</f>
        <v>370179.6</v>
      </c>
      <c r="I391" s="33">
        <f t="shared" si="20"/>
        <v>99.21561206970026</v>
      </c>
    </row>
    <row r="392" spans="1:9" ht="47.25">
      <c r="A392" s="12" t="s">
        <v>419</v>
      </c>
      <c r="B392" s="50"/>
      <c r="C392" s="50" t="s">
        <v>60</v>
      </c>
      <c r="D392" s="50" t="s">
        <v>7</v>
      </c>
      <c r="E392" s="54" t="s">
        <v>322</v>
      </c>
      <c r="F392" s="50"/>
      <c r="G392" s="18">
        <f>SUM(G393)</f>
        <v>11977.3</v>
      </c>
      <c r="H392" s="18">
        <f>SUM(H393)</f>
        <v>9232.1</v>
      </c>
      <c r="I392" s="33">
        <f t="shared" si="20"/>
        <v>77.07997628847905</v>
      </c>
    </row>
    <row r="393" spans="1:9" ht="31.5">
      <c r="A393" s="12" t="s">
        <v>314</v>
      </c>
      <c r="B393" s="50"/>
      <c r="C393" s="50" t="s">
        <v>60</v>
      </c>
      <c r="D393" s="50" t="s">
        <v>7</v>
      </c>
      <c r="E393" s="54" t="s">
        <v>322</v>
      </c>
      <c r="F393" s="50">
        <v>630</v>
      </c>
      <c r="G393" s="18">
        <v>11977.3</v>
      </c>
      <c r="H393" s="18">
        <v>9232.1</v>
      </c>
      <c r="I393" s="33">
        <f t="shared" si="20"/>
        <v>77.07997628847905</v>
      </c>
    </row>
    <row r="394" spans="1:9" ht="15.75">
      <c r="A394" s="12" t="s">
        <v>117</v>
      </c>
      <c r="B394" s="50"/>
      <c r="C394" s="50" t="s">
        <v>60</v>
      </c>
      <c r="D394" s="50" t="s">
        <v>7</v>
      </c>
      <c r="E394" s="54" t="s">
        <v>322</v>
      </c>
      <c r="F394" s="50">
        <v>630</v>
      </c>
      <c r="G394" s="18">
        <v>11977.3</v>
      </c>
      <c r="H394" s="18">
        <v>9232.1</v>
      </c>
      <c r="I394" s="33">
        <f t="shared" si="20"/>
        <v>77.07997628847905</v>
      </c>
    </row>
    <row r="395" spans="1:9" ht="31.5">
      <c r="A395" s="6" t="s">
        <v>40</v>
      </c>
      <c r="B395" s="54"/>
      <c r="C395" s="54" t="s">
        <v>60</v>
      </c>
      <c r="D395" s="50" t="s">
        <v>7</v>
      </c>
      <c r="E395" s="54" t="s">
        <v>75</v>
      </c>
      <c r="F395" s="45"/>
      <c r="G395" s="18">
        <f>SUM(G396,G397)</f>
        <v>361128.9</v>
      </c>
      <c r="H395" s="18">
        <f>SUM(H396,H397)</f>
        <v>360947.5</v>
      </c>
      <c r="I395" s="33">
        <f t="shared" si="20"/>
        <v>99.9497686283208</v>
      </c>
    </row>
    <row r="396" spans="1:9" ht="47.25">
      <c r="A396" s="13" t="s">
        <v>268</v>
      </c>
      <c r="B396" s="50"/>
      <c r="C396" s="50" t="s">
        <v>60</v>
      </c>
      <c r="D396" s="50" t="s">
        <v>7</v>
      </c>
      <c r="E396" s="54" t="s">
        <v>75</v>
      </c>
      <c r="F396" s="50">
        <v>611</v>
      </c>
      <c r="G396" s="18">
        <v>209806.9</v>
      </c>
      <c r="H396" s="18">
        <v>209772.9</v>
      </c>
      <c r="I396" s="33">
        <f t="shared" si="20"/>
        <v>99.98379462257915</v>
      </c>
    </row>
    <row r="397" spans="1:9" ht="47.25">
      <c r="A397" s="12" t="s">
        <v>264</v>
      </c>
      <c r="B397" s="50"/>
      <c r="C397" s="50" t="s">
        <v>60</v>
      </c>
      <c r="D397" s="50" t="s">
        <v>7</v>
      </c>
      <c r="E397" s="54" t="s">
        <v>75</v>
      </c>
      <c r="F397" s="50">
        <v>621</v>
      </c>
      <c r="G397" s="18">
        <v>151322</v>
      </c>
      <c r="H397" s="21">
        <v>151174.6</v>
      </c>
      <c r="I397" s="33">
        <f t="shared" si="20"/>
        <v>99.90259182405731</v>
      </c>
    </row>
    <row r="398" spans="1:9" ht="15.75">
      <c r="A398" s="13" t="s">
        <v>225</v>
      </c>
      <c r="B398" s="50"/>
      <c r="C398" s="50" t="s">
        <v>60</v>
      </c>
      <c r="D398" s="50" t="s">
        <v>7</v>
      </c>
      <c r="E398" s="49" t="s">
        <v>226</v>
      </c>
      <c r="F398" s="48"/>
      <c r="G398" s="18">
        <f>SUM(G399)</f>
        <v>7847.9</v>
      </c>
      <c r="H398" s="18">
        <f>SUM(H399)</f>
        <v>7847.9</v>
      </c>
      <c r="I398" s="33">
        <f t="shared" si="20"/>
        <v>100</v>
      </c>
    </row>
    <row r="399" spans="1:9" ht="47.25">
      <c r="A399" s="12" t="s">
        <v>420</v>
      </c>
      <c r="B399" s="50"/>
      <c r="C399" s="50" t="s">
        <v>60</v>
      </c>
      <c r="D399" s="50" t="s">
        <v>7</v>
      </c>
      <c r="E399" s="49" t="s">
        <v>421</v>
      </c>
      <c r="F399" s="48"/>
      <c r="G399" s="18">
        <f>SUM(G400)</f>
        <v>7847.9</v>
      </c>
      <c r="H399" s="18">
        <f>SUM(H400)</f>
        <v>7847.9</v>
      </c>
      <c r="I399" s="33">
        <f aca="true" t="shared" si="22" ref="I399:I462">H399/G399*100</f>
        <v>100</v>
      </c>
    </row>
    <row r="400" spans="1:9" ht="78.75">
      <c r="A400" s="12" t="s">
        <v>422</v>
      </c>
      <c r="B400" s="50"/>
      <c r="C400" s="50" t="s">
        <v>60</v>
      </c>
      <c r="D400" s="50" t="s">
        <v>7</v>
      </c>
      <c r="E400" s="49" t="s">
        <v>423</v>
      </c>
      <c r="F400" s="48"/>
      <c r="G400" s="18">
        <f>SUM(G401,G402)</f>
        <v>7847.9</v>
      </c>
      <c r="H400" s="18">
        <f>SUM(H401,H402)</f>
        <v>7847.9</v>
      </c>
      <c r="I400" s="33">
        <f t="shared" si="22"/>
        <v>100</v>
      </c>
    </row>
    <row r="401" spans="1:9" ht="47.25">
      <c r="A401" s="13" t="s">
        <v>268</v>
      </c>
      <c r="B401" s="50"/>
      <c r="C401" s="50" t="s">
        <v>60</v>
      </c>
      <c r="D401" s="50" t="s">
        <v>7</v>
      </c>
      <c r="E401" s="49" t="s">
        <v>423</v>
      </c>
      <c r="F401" s="48">
        <v>611</v>
      </c>
      <c r="G401" s="18">
        <v>5587.7</v>
      </c>
      <c r="H401" s="21">
        <v>5587.7</v>
      </c>
      <c r="I401" s="33">
        <f t="shared" si="22"/>
        <v>100</v>
      </c>
    </row>
    <row r="402" spans="1:9" ht="47.25">
      <c r="A402" s="12" t="s">
        <v>264</v>
      </c>
      <c r="B402" s="50"/>
      <c r="C402" s="50" t="s">
        <v>60</v>
      </c>
      <c r="D402" s="50" t="s">
        <v>7</v>
      </c>
      <c r="E402" s="49" t="s">
        <v>423</v>
      </c>
      <c r="F402" s="48">
        <v>621</v>
      </c>
      <c r="G402" s="18">
        <v>2260.2</v>
      </c>
      <c r="H402" s="21">
        <v>2260.2</v>
      </c>
      <c r="I402" s="33">
        <f t="shared" si="22"/>
        <v>100</v>
      </c>
    </row>
    <row r="403" spans="1:9" ht="47.25">
      <c r="A403" s="12" t="s">
        <v>424</v>
      </c>
      <c r="B403" s="45"/>
      <c r="C403" s="45" t="s">
        <v>60</v>
      </c>
      <c r="D403" s="50" t="s">
        <v>7</v>
      </c>
      <c r="E403" s="49" t="s">
        <v>341</v>
      </c>
      <c r="F403" s="48"/>
      <c r="G403" s="18">
        <f>SUM(G404)</f>
        <v>1689</v>
      </c>
      <c r="H403" s="18">
        <f>SUM(H404)</f>
        <v>1551.2</v>
      </c>
      <c r="I403" s="33">
        <f t="shared" si="22"/>
        <v>91.8413262285376</v>
      </c>
    </row>
    <row r="404" spans="1:9" ht="141.75">
      <c r="A404" s="12" t="s">
        <v>425</v>
      </c>
      <c r="B404" s="45"/>
      <c r="C404" s="45" t="s">
        <v>60</v>
      </c>
      <c r="D404" s="50" t="s">
        <v>7</v>
      </c>
      <c r="E404" s="49" t="s">
        <v>426</v>
      </c>
      <c r="F404" s="48"/>
      <c r="G404" s="18">
        <f>SUM(G405)</f>
        <v>1689</v>
      </c>
      <c r="H404" s="18">
        <f>SUM(H405)</f>
        <v>1551.2</v>
      </c>
      <c r="I404" s="33">
        <f t="shared" si="22"/>
        <v>91.8413262285376</v>
      </c>
    </row>
    <row r="405" spans="1:9" ht="31.5">
      <c r="A405" s="12" t="s">
        <v>314</v>
      </c>
      <c r="B405" s="45"/>
      <c r="C405" s="45" t="s">
        <v>60</v>
      </c>
      <c r="D405" s="50" t="s">
        <v>7</v>
      </c>
      <c r="E405" s="49" t="s">
        <v>426</v>
      </c>
      <c r="F405" s="48">
        <v>630</v>
      </c>
      <c r="G405" s="18">
        <v>1689</v>
      </c>
      <c r="H405" s="21">
        <v>1551.2</v>
      </c>
      <c r="I405" s="33">
        <f t="shared" si="22"/>
        <v>91.8413262285376</v>
      </c>
    </row>
    <row r="406" spans="1:9" ht="15.75">
      <c r="A406" s="12" t="s">
        <v>42</v>
      </c>
      <c r="B406" s="45"/>
      <c r="C406" s="45" t="s">
        <v>60</v>
      </c>
      <c r="D406" s="50" t="s">
        <v>7</v>
      </c>
      <c r="E406" s="44" t="s">
        <v>43</v>
      </c>
      <c r="F406" s="45"/>
      <c r="G406" s="18">
        <f>SUM(G407,G410,G416)</f>
        <v>20065.300000000003</v>
      </c>
      <c r="H406" s="18">
        <f>SUM(H407,H410,H416)</f>
        <v>19799.8</v>
      </c>
      <c r="I406" s="33">
        <f t="shared" si="22"/>
        <v>98.6768201821054</v>
      </c>
    </row>
    <row r="407" spans="1:9" ht="47.25">
      <c r="A407" s="5" t="s">
        <v>353</v>
      </c>
      <c r="B407" s="45"/>
      <c r="C407" s="45" t="s">
        <v>60</v>
      </c>
      <c r="D407" s="50" t="s">
        <v>7</v>
      </c>
      <c r="E407" s="44" t="s">
        <v>240</v>
      </c>
      <c r="F407" s="54"/>
      <c r="G407" s="18">
        <f>SUM(G408,G409)</f>
        <v>3988</v>
      </c>
      <c r="H407" s="18">
        <f>SUM(H408,H409)</f>
        <v>3760.8</v>
      </c>
      <c r="I407" s="33">
        <f t="shared" si="22"/>
        <v>94.30290872617853</v>
      </c>
    </row>
    <row r="408" spans="1:9" ht="47.25">
      <c r="A408" s="13" t="s">
        <v>268</v>
      </c>
      <c r="B408" s="45"/>
      <c r="C408" s="45" t="s">
        <v>60</v>
      </c>
      <c r="D408" s="50" t="s">
        <v>7</v>
      </c>
      <c r="E408" s="44" t="s">
        <v>240</v>
      </c>
      <c r="F408" s="45">
        <v>611</v>
      </c>
      <c r="G408" s="18">
        <v>1236.9</v>
      </c>
      <c r="H408" s="21">
        <v>1236.9</v>
      </c>
      <c r="I408" s="33">
        <f t="shared" si="22"/>
        <v>100</v>
      </c>
    </row>
    <row r="409" spans="1:9" ht="47.25">
      <c r="A409" s="12" t="s">
        <v>264</v>
      </c>
      <c r="B409" s="45"/>
      <c r="C409" s="45" t="s">
        <v>60</v>
      </c>
      <c r="D409" s="50" t="s">
        <v>7</v>
      </c>
      <c r="E409" s="44" t="s">
        <v>240</v>
      </c>
      <c r="F409" s="50">
        <v>621</v>
      </c>
      <c r="G409" s="18">
        <v>2751.1</v>
      </c>
      <c r="H409" s="18">
        <v>2523.9</v>
      </c>
      <c r="I409" s="33">
        <f t="shared" si="22"/>
        <v>91.74148522409219</v>
      </c>
    </row>
    <row r="410" spans="1:9" ht="47.25">
      <c r="A410" s="10" t="s">
        <v>214</v>
      </c>
      <c r="B410" s="45"/>
      <c r="C410" s="45" t="s">
        <v>60</v>
      </c>
      <c r="D410" s="50" t="s">
        <v>7</v>
      </c>
      <c r="E410" s="49" t="s">
        <v>251</v>
      </c>
      <c r="F410" s="48"/>
      <c r="G410" s="18">
        <f>SUM(G411:G415)</f>
        <v>14867.300000000001</v>
      </c>
      <c r="H410" s="18">
        <f>SUM(H411:H415)</f>
        <v>14829</v>
      </c>
      <c r="I410" s="33">
        <f t="shared" si="22"/>
        <v>99.74238765613124</v>
      </c>
    </row>
    <row r="411" spans="1:9" ht="47.25">
      <c r="A411" s="13" t="s">
        <v>268</v>
      </c>
      <c r="B411" s="45"/>
      <c r="C411" s="45" t="s">
        <v>60</v>
      </c>
      <c r="D411" s="50" t="s">
        <v>7</v>
      </c>
      <c r="E411" s="49" t="s">
        <v>251</v>
      </c>
      <c r="F411" s="48">
        <v>611</v>
      </c>
      <c r="G411" s="18">
        <v>2394.5</v>
      </c>
      <c r="H411" s="18">
        <v>2394.5</v>
      </c>
      <c r="I411" s="33">
        <f t="shared" si="22"/>
        <v>100</v>
      </c>
    </row>
    <row r="412" spans="1:9" ht="15.75">
      <c r="A412" s="13" t="s">
        <v>276</v>
      </c>
      <c r="B412" s="45"/>
      <c r="C412" s="45" t="s">
        <v>60</v>
      </c>
      <c r="D412" s="50" t="s">
        <v>7</v>
      </c>
      <c r="E412" s="49" t="s">
        <v>251</v>
      </c>
      <c r="F412" s="45">
        <v>612</v>
      </c>
      <c r="G412" s="21">
        <v>8682.7</v>
      </c>
      <c r="H412" s="18">
        <v>8644.5</v>
      </c>
      <c r="I412" s="33">
        <f t="shared" si="22"/>
        <v>99.56004468656062</v>
      </c>
    </row>
    <row r="413" spans="1:9" ht="47.25">
      <c r="A413" s="12" t="s">
        <v>264</v>
      </c>
      <c r="B413" s="45"/>
      <c r="C413" s="45" t="s">
        <v>60</v>
      </c>
      <c r="D413" s="50" t="s">
        <v>7</v>
      </c>
      <c r="E413" s="49" t="s">
        <v>251</v>
      </c>
      <c r="F413" s="45">
        <v>621</v>
      </c>
      <c r="G413" s="21">
        <v>968.7</v>
      </c>
      <c r="H413" s="18">
        <v>968.7</v>
      </c>
      <c r="I413" s="33">
        <f t="shared" si="22"/>
        <v>100</v>
      </c>
    </row>
    <row r="414" spans="1:9" ht="15.75">
      <c r="A414" s="12" t="s">
        <v>265</v>
      </c>
      <c r="B414" s="45"/>
      <c r="C414" s="45" t="s">
        <v>60</v>
      </c>
      <c r="D414" s="50" t="s">
        <v>7</v>
      </c>
      <c r="E414" s="57" t="s">
        <v>251</v>
      </c>
      <c r="F414" s="45">
        <v>622</v>
      </c>
      <c r="G414" s="21">
        <v>2736.9</v>
      </c>
      <c r="H414" s="18">
        <v>2736.9</v>
      </c>
      <c r="I414" s="33">
        <f t="shared" si="22"/>
        <v>100</v>
      </c>
    </row>
    <row r="415" spans="1:9" ht="31.5">
      <c r="A415" s="12" t="s">
        <v>314</v>
      </c>
      <c r="B415" s="45"/>
      <c r="C415" s="45" t="s">
        <v>60</v>
      </c>
      <c r="D415" s="50" t="s">
        <v>7</v>
      </c>
      <c r="E415" s="49" t="s">
        <v>251</v>
      </c>
      <c r="F415" s="45">
        <v>630</v>
      </c>
      <c r="G415" s="21">
        <v>84.5</v>
      </c>
      <c r="H415" s="18">
        <v>84.4</v>
      </c>
      <c r="I415" s="33">
        <f t="shared" si="22"/>
        <v>99.88165680473374</v>
      </c>
    </row>
    <row r="416" spans="1:9" ht="31.5">
      <c r="A416" s="10" t="s">
        <v>235</v>
      </c>
      <c r="B416" s="48"/>
      <c r="C416" s="45" t="s">
        <v>60</v>
      </c>
      <c r="D416" s="50" t="s">
        <v>7</v>
      </c>
      <c r="E416" s="49" t="s">
        <v>239</v>
      </c>
      <c r="F416" s="45"/>
      <c r="G416" s="21">
        <f>SUM(G417:G418)</f>
        <v>1210</v>
      </c>
      <c r="H416" s="21">
        <f>SUM(H417:H418)</f>
        <v>1210</v>
      </c>
      <c r="I416" s="33">
        <f t="shared" si="22"/>
        <v>100</v>
      </c>
    </row>
    <row r="417" spans="1:9" ht="15.75">
      <c r="A417" s="13" t="s">
        <v>276</v>
      </c>
      <c r="B417" s="45"/>
      <c r="C417" s="45" t="s">
        <v>60</v>
      </c>
      <c r="D417" s="50" t="s">
        <v>7</v>
      </c>
      <c r="E417" s="49" t="s">
        <v>239</v>
      </c>
      <c r="F417" s="45">
        <v>612</v>
      </c>
      <c r="G417" s="21">
        <v>599.5</v>
      </c>
      <c r="H417" s="18">
        <v>599.5</v>
      </c>
      <c r="I417" s="33">
        <f t="shared" si="22"/>
        <v>100</v>
      </c>
    </row>
    <row r="418" spans="1:9" ht="15.75">
      <c r="A418" s="12" t="s">
        <v>265</v>
      </c>
      <c r="B418" s="45"/>
      <c r="C418" s="45" t="s">
        <v>60</v>
      </c>
      <c r="D418" s="50" t="s">
        <v>7</v>
      </c>
      <c r="E418" s="49" t="s">
        <v>239</v>
      </c>
      <c r="F418" s="45">
        <v>622</v>
      </c>
      <c r="G418" s="21">
        <v>610.5</v>
      </c>
      <c r="H418" s="18">
        <v>610.5</v>
      </c>
      <c r="I418" s="33">
        <f t="shared" si="22"/>
        <v>100</v>
      </c>
    </row>
    <row r="419" spans="1:9" ht="15.75">
      <c r="A419" s="5" t="s">
        <v>77</v>
      </c>
      <c r="B419" s="44"/>
      <c r="C419" s="44" t="s">
        <v>60</v>
      </c>
      <c r="D419" s="45" t="s">
        <v>9</v>
      </c>
      <c r="E419" s="44"/>
      <c r="F419" s="44"/>
      <c r="G419" s="18">
        <f>SUM(G420,G422,G439,G445,G448,G454,G460,G468,G479)</f>
        <v>522530.3000000001</v>
      </c>
      <c r="H419" s="18">
        <f>SUM(H420,H422,H439,H445,H448,H454,H460,H468,H479)</f>
        <v>521589.89999999997</v>
      </c>
      <c r="I419" s="33">
        <f t="shared" si="22"/>
        <v>99.82002957531839</v>
      </c>
    </row>
    <row r="420" spans="1:9" ht="64.5" customHeight="1">
      <c r="A420" s="5" t="s">
        <v>290</v>
      </c>
      <c r="B420" s="45"/>
      <c r="C420" s="45" t="s">
        <v>60</v>
      </c>
      <c r="D420" s="45" t="s">
        <v>9</v>
      </c>
      <c r="E420" s="17" t="s">
        <v>365</v>
      </c>
      <c r="F420" s="16"/>
      <c r="G420" s="21">
        <f>SUM(G421)</f>
        <v>9680</v>
      </c>
      <c r="H420" s="21">
        <f>SUM(H421)</f>
        <v>9365.2</v>
      </c>
      <c r="I420" s="33">
        <f t="shared" si="22"/>
        <v>96.74793388429754</v>
      </c>
    </row>
    <row r="421" spans="1:9" ht="15.75">
      <c r="A421" s="13" t="s">
        <v>276</v>
      </c>
      <c r="B421" s="45"/>
      <c r="C421" s="45" t="s">
        <v>60</v>
      </c>
      <c r="D421" s="45" t="s">
        <v>9</v>
      </c>
      <c r="E421" s="17" t="s">
        <v>365</v>
      </c>
      <c r="F421" s="16" t="s">
        <v>417</v>
      </c>
      <c r="G421" s="18">
        <v>9680</v>
      </c>
      <c r="H421" s="18">
        <v>9365.2</v>
      </c>
      <c r="I421" s="33">
        <f t="shared" si="22"/>
        <v>96.74793388429754</v>
      </c>
    </row>
    <row r="422" spans="1:9" ht="31.5">
      <c r="A422" s="5" t="s">
        <v>78</v>
      </c>
      <c r="B422" s="44"/>
      <c r="C422" s="44" t="s">
        <v>60</v>
      </c>
      <c r="D422" s="45" t="s">
        <v>9</v>
      </c>
      <c r="E422" s="44" t="s">
        <v>79</v>
      </c>
      <c r="F422" s="44"/>
      <c r="G422" s="18">
        <f>SUM(G423,G428,G433)</f>
        <v>404219.30000000005</v>
      </c>
      <c r="H422" s="18">
        <f>SUM(H423,H428,H433)</f>
        <v>403929.69999999995</v>
      </c>
      <c r="I422" s="33">
        <f t="shared" si="22"/>
        <v>99.92835572175794</v>
      </c>
    </row>
    <row r="423" spans="1:9" ht="299.25">
      <c r="A423" s="34" t="s">
        <v>427</v>
      </c>
      <c r="B423" s="45"/>
      <c r="C423" s="45" t="s">
        <v>60</v>
      </c>
      <c r="D423" s="45" t="s">
        <v>9</v>
      </c>
      <c r="E423" s="44" t="s">
        <v>428</v>
      </c>
      <c r="F423" s="44"/>
      <c r="G423" s="18">
        <f>SUM(G424,G426)</f>
        <v>333798</v>
      </c>
      <c r="H423" s="18">
        <f>SUM(H424,H426)</f>
        <v>333582.3</v>
      </c>
      <c r="I423" s="33">
        <f t="shared" si="22"/>
        <v>99.93538008016824</v>
      </c>
    </row>
    <row r="424" spans="1:9" ht="47.25">
      <c r="A424" s="13" t="s">
        <v>268</v>
      </c>
      <c r="B424" s="45"/>
      <c r="C424" s="45" t="s">
        <v>60</v>
      </c>
      <c r="D424" s="45" t="s">
        <v>9</v>
      </c>
      <c r="E424" s="44" t="s">
        <v>428</v>
      </c>
      <c r="F424" s="50">
        <v>611</v>
      </c>
      <c r="G424" s="18">
        <v>292204.5</v>
      </c>
      <c r="H424" s="18">
        <v>291988.8</v>
      </c>
      <c r="I424" s="33">
        <f t="shared" si="22"/>
        <v>99.926181834982</v>
      </c>
    </row>
    <row r="425" spans="1:9" ht="15.75">
      <c r="A425" s="12" t="s">
        <v>117</v>
      </c>
      <c r="B425" s="45"/>
      <c r="C425" s="45" t="s">
        <v>60</v>
      </c>
      <c r="D425" s="45" t="s">
        <v>9</v>
      </c>
      <c r="E425" s="44" t="s">
        <v>428</v>
      </c>
      <c r="F425" s="50">
        <v>611</v>
      </c>
      <c r="G425" s="18">
        <v>292204.5</v>
      </c>
      <c r="H425" s="18">
        <v>291988.8</v>
      </c>
      <c r="I425" s="33">
        <f t="shared" si="22"/>
        <v>99.926181834982</v>
      </c>
    </row>
    <row r="426" spans="1:9" ht="47.25">
      <c r="A426" s="12" t="s">
        <v>264</v>
      </c>
      <c r="B426" s="45"/>
      <c r="C426" s="45" t="s">
        <v>60</v>
      </c>
      <c r="D426" s="45" t="s">
        <v>9</v>
      </c>
      <c r="E426" s="44" t="s">
        <v>428</v>
      </c>
      <c r="F426" s="50">
        <v>621</v>
      </c>
      <c r="G426" s="18">
        <v>41593.5</v>
      </c>
      <c r="H426" s="18">
        <v>41593.5</v>
      </c>
      <c r="I426" s="33">
        <f t="shared" si="22"/>
        <v>100</v>
      </c>
    </row>
    <row r="427" spans="1:9" ht="15.75">
      <c r="A427" s="12" t="s">
        <v>117</v>
      </c>
      <c r="B427" s="45"/>
      <c r="C427" s="45" t="s">
        <v>60</v>
      </c>
      <c r="D427" s="45" t="s">
        <v>9</v>
      </c>
      <c r="E427" s="44" t="s">
        <v>428</v>
      </c>
      <c r="F427" s="50">
        <v>621</v>
      </c>
      <c r="G427" s="18">
        <v>41593.5</v>
      </c>
      <c r="H427" s="18">
        <v>41593.5</v>
      </c>
      <c r="I427" s="33">
        <f t="shared" si="22"/>
        <v>100</v>
      </c>
    </row>
    <row r="428" spans="1:9" ht="63">
      <c r="A428" s="12" t="s">
        <v>429</v>
      </c>
      <c r="B428" s="45"/>
      <c r="C428" s="45" t="s">
        <v>60</v>
      </c>
      <c r="D428" s="45" t="s">
        <v>9</v>
      </c>
      <c r="E428" s="44" t="s">
        <v>430</v>
      </c>
      <c r="F428" s="44"/>
      <c r="G428" s="18">
        <f>SUM(G429,G431)</f>
        <v>16695.4</v>
      </c>
      <c r="H428" s="18">
        <f>SUM(H429,H431)</f>
        <v>16695.3</v>
      </c>
      <c r="I428" s="33">
        <f t="shared" si="22"/>
        <v>99.99940103261974</v>
      </c>
    </row>
    <row r="429" spans="1:9" ht="47.25">
      <c r="A429" s="13" t="s">
        <v>268</v>
      </c>
      <c r="B429" s="45"/>
      <c r="C429" s="45" t="s">
        <v>60</v>
      </c>
      <c r="D429" s="45" t="s">
        <v>9</v>
      </c>
      <c r="E429" s="44" t="s">
        <v>430</v>
      </c>
      <c r="F429" s="50">
        <v>611</v>
      </c>
      <c r="G429" s="18">
        <v>15048.4</v>
      </c>
      <c r="H429" s="18">
        <v>15048.3</v>
      </c>
      <c r="I429" s="33">
        <f t="shared" si="22"/>
        <v>99.99933547752585</v>
      </c>
    </row>
    <row r="430" spans="1:9" ht="15.75">
      <c r="A430" s="12" t="s">
        <v>117</v>
      </c>
      <c r="B430" s="45"/>
      <c r="C430" s="45" t="s">
        <v>60</v>
      </c>
      <c r="D430" s="45" t="s">
        <v>9</v>
      </c>
      <c r="E430" s="44" t="s">
        <v>430</v>
      </c>
      <c r="F430" s="50">
        <v>611</v>
      </c>
      <c r="G430" s="18">
        <v>15048.4</v>
      </c>
      <c r="H430" s="18">
        <v>15048.3</v>
      </c>
      <c r="I430" s="33">
        <f t="shared" si="22"/>
        <v>99.99933547752585</v>
      </c>
    </row>
    <row r="431" spans="1:9" ht="47.25">
      <c r="A431" s="12" t="s">
        <v>264</v>
      </c>
      <c r="B431" s="45"/>
      <c r="C431" s="45" t="s">
        <v>60</v>
      </c>
      <c r="D431" s="45" t="s">
        <v>9</v>
      </c>
      <c r="E431" s="44" t="s">
        <v>430</v>
      </c>
      <c r="F431" s="50">
        <v>621</v>
      </c>
      <c r="G431" s="18">
        <v>1647</v>
      </c>
      <c r="H431" s="18">
        <v>1647</v>
      </c>
      <c r="I431" s="33">
        <f t="shared" si="22"/>
        <v>100</v>
      </c>
    </row>
    <row r="432" spans="1:9" ht="15.75">
      <c r="A432" s="12" t="s">
        <v>117</v>
      </c>
      <c r="B432" s="45"/>
      <c r="C432" s="45" t="s">
        <v>60</v>
      </c>
      <c r="D432" s="45" t="s">
        <v>9</v>
      </c>
      <c r="E432" s="44" t="s">
        <v>430</v>
      </c>
      <c r="F432" s="50">
        <v>621</v>
      </c>
      <c r="G432" s="18">
        <v>1647</v>
      </c>
      <c r="H432" s="18">
        <v>1647</v>
      </c>
      <c r="I432" s="33">
        <f t="shared" si="22"/>
        <v>100</v>
      </c>
    </row>
    <row r="433" spans="1:9" ht="31.5">
      <c r="A433" s="5" t="s">
        <v>40</v>
      </c>
      <c r="B433" s="45"/>
      <c r="C433" s="45" t="s">
        <v>60</v>
      </c>
      <c r="D433" s="45" t="s">
        <v>9</v>
      </c>
      <c r="E433" s="44" t="s">
        <v>80</v>
      </c>
      <c r="F433" s="39"/>
      <c r="G433" s="18">
        <f>SUM(G434,G437)</f>
        <v>53725.9</v>
      </c>
      <c r="H433" s="18">
        <f>SUM(H434,H437)</f>
        <v>53652.100000000006</v>
      </c>
      <c r="I433" s="33">
        <f t="shared" si="22"/>
        <v>99.86263608427221</v>
      </c>
    </row>
    <row r="434" spans="1:9" ht="15.75">
      <c r="A434" s="12" t="s">
        <v>136</v>
      </c>
      <c r="B434" s="45"/>
      <c r="C434" s="45" t="s">
        <v>60</v>
      </c>
      <c r="D434" s="45" t="s">
        <v>9</v>
      </c>
      <c r="E434" s="44" t="s">
        <v>137</v>
      </c>
      <c r="F434" s="39"/>
      <c r="G434" s="18">
        <f>SUM(G435,G436)</f>
        <v>41797.4</v>
      </c>
      <c r="H434" s="18">
        <f>SUM(H435,H436)</f>
        <v>41723.8</v>
      </c>
      <c r="I434" s="33">
        <f t="shared" si="22"/>
        <v>99.8239124921646</v>
      </c>
    </row>
    <row r="435" spans="1:9" ht="47.25">
      <c r="A435" s="13" t="s">
        <v>268</v>
      </c>
      <c r="B435" s="45"/>
      <c r="C435" s="45" t="s">
        <v>60</v>
      </c>
      <c r="D435" s="45" t="s">
        <v>9</v>
      </c>
      <c r="E435" s="44" t="s">
        <v>137</v>
      </c>
      <c r="F435" s="50">
        <v>611</v>
      </c>
      <c r="G435" s="18">
        <v>37311.5</v>
      </c>
      <c r="H435" s="18">
        <v>37237.9</v>
      </c>
      <c r="I435" s="33">
        <f t="shared" si="22"/>
        <v>99.80274178202431</v>
      </c>
    </row>
    <row r="436" spans="1:9" ht="47.25">
      <c r="A436" s="12" t="s">
        <v>264</v>
      </c>
      <c r="B436" s="45"/>
      <c r="C436" s="45" t="s">
        <v>60</v>
      </c>
      <c r="D436" s="45" t="s">
        <v>9</v>
      </c>
      <c r="E436" s="44" t="s">
        <v>137</v>
      </c>
      <c r="F436" s="50">
        <v>621</v>
      </c>
      <c r="G436" s="18">
        <v>4485.9</v>
      </c>
      <c r="H436" s="18">
        <v>4485.9</v>
      </c>
      <c r="I436" s="33">
        <f t="shared" si="22"/>
        <v>100</v>
      </c>
    </row>
    <row r="437" spans="1:9" ht="15.75">
      <c r="A437" s="12" t="s">
        <v>140</v>
      </c>
      <c r="B437" s="45"/>
      <c r="C437" s="45" t="s">
        <v>60</v>
      </c>
      <c r="D437" s="45" t="s">
        <v>9</v>
      </c>
      <c r="E437" s="44" t="s">
        <v>139</v>
      </c>
      <c r="F437" s="39"/>
      <c r="G437" s="18">
        <f>SUM(G438)</f>
        <v>11928.5</v>
      </c>
      <c r="H437" s="18">
        <f>SUM(H438)</f>
        <v>11928.3</v>
      </c>
      <c r="I437" s="33">
        <f t="shared" si="22"/>
        <v>99.99832334325355</v>
      </c>
    </row>
    <row r="438" spans="1:9" ht="47.25">
      <c r="A438" s="13" t="s">
        <v>268</v>
      </c>
      <c r="B438" s="45"/>
      <c r="C438" s="45" t="s">
        <v>60</v>
      </c>
      <c r="D438" s="45" t="s">
        <v>9</v>
      </c>
      <c r="E438" s="44" t="s">
        <v>139</v>
      </c>
      <c r="F438" s="50">
        <v>611</v>
      </c>
      <c r="G438" s="18">
        <v>11928.5</v>
      </c>
      <c r="H438" s="18">
        <v>11928.3</v>
      </c>
      <c r="I438" s="33">
        <f t="shared" si="22"/>
        <v>99.99832334325355</v>
      </c>
    </row>
    <row r="439" spans="1:9" ht="15.75">
      <c r="A439" s="5" t="s">
        <v>81</v>
      </c>
      <c r="B439" s="44"/>
      <c r="C439" s="44" t="s">
        <v>60</v>
      </c>
      <c r="D439" s="45" t="s">
        <v>9</v>
      </c>
      <c r="E439" s="44" t="s">
        <v>82</v>
      </c>
      <c r="F439" s="45"/>
      <c r="G439" s="18">
        <f>SUM(G440)</f>
        <v>44763.9</v>
      </c>
      <c r="H439" s="18">
        <f>SUM(H440)</f>
        <v>44763.8</v>
      </c>
      <c r="I439" s="33">
        <f t="shared" si="22"/>
        <v>99.99977660570237</v>
      </c>
    </row>
    <row r="440" spans="1:9" ht="31.5">
      <c r="A440" s="5" t="s">
        <v>40</v>
      </c>
      <c r="B440" s="44"/>
      <c r="C440" s="44" t="s">
        <v>60</v>
      </c>
      <c r="D440" s="45" t="s">
        <v>9</v>
      </c>
      <c r="E440" s="44" t="s">
        <v>83</v>
      </c>
      <c r="F440" s="45"/>
      <c r="G440" s="18">
        <f>SUM(G441,G443)</f>
        <v>44763.9</v>
      </c>
      <c r="H440" s="18">
        <f>SUM(H441,H443)</f>
        <v>44763.8</v>
      </c>
      <c r="I440" s="33">
        <f t="shared" si="22"/>
        <v>99.99977660570237</v>
      </c>
    </row>
    <row r="441" spans="1:9" ht="31.5">
      <c r="A441" s="12" t="s">
        <v>141</v>
      </c>
      <c r="B441" s="44"/>
      <c r="C441" s="44" t="s">
        <v>60</v>
      </c>
      <c r="D441" s="45" t="s">
        <v>9</v>
      </c>
      <c r="E441" s="44" t="s">
        <v>142</v>
      </c>
      <c r="F441" s="45"/>
      <c r="G441" s="18">
        <f>SUM(G442)</f>
        <v>35069.4</v>
      </c>
      <c r="H441" s="18">
        <f>SUM(H442)</f>
        <v>35069.3</v>
      </c>
      <c r="I441" s="33">
        <f t="shared" si="22"/>
        <v>99.99971485112378</v>
      </c>
    </row>
    <row r="442" spans="1:9" ht="47.25">
      <c r="A442" s="13" t="s">
        <v>268</v>
      </c>
      <c r="B442" s="44"/>
      <c r="C442" s="44" t="s">
        <v>60</v>
      </c>
      <c r="D442" s="45" t="s">
        <v>9</v>
      </c>
      <c r="E442" s="44" t="s">
        <v>142</v>
      </c>
      <c r="F442" s="50">
        <v>611</v>
      </c>
      <c r="G442" s="18">
        <v>35069.4</v>
      </c>
      <c r="H442" s="18">
        <v>35069.3</v>
      </c>
      <c r="I442" s="33">
        <f t="shared" si="22"/>
        <v>99.99971485112378</v>
      </c>
    </row>
    <row r="443" spans="1:9" ht="15.75">
      <c r="A443" s="12" t="s">
        <v>143</v>
      </c>
      <c r="B443" s="44"/>
      <c r="C443" s="44" t="s">
        <v>60</v>
      </c>
      <c r="D443" s="45" t="s">
        <v>9</v>
      </c>
      <c r="E443" s="44" t="s">
        <v>144</v>
      </c>
      <c r="F443" s="45"/>
      <c r="G443" s="18">
        <f>SUM(G444)</f>
        <v>9694.5</v>
      </c>
      <c r="H443" s="18">
        <f>SUM(H444)</f>
        <v>9694.5</v>
      </c>
      <c r="I443" s="33">
        <f t="shared" si="22"/>
        <v>100</v>
      </c>
    </row>
    <row r="444" spans="1:9" ht="47.25">
      <c r="A444" s="13" t="s">
        <v>268</v>
      </c>
      <c r="B444" s="44"/>
      <c r="C444" s="44" t="s">
        <v>60</v>
      </c>
      <c r="D444" s="45" t="s">
        <v>9</v>
      </c>
      <c r="E444" s="44" t="s">
        <v>144</v>
      </c>
      <c r="F444" s="50">
        <v>611</v>
      </c>
      <c r="G444" s="18">
        <v>9694.5</v>
      </c>
      <c r="H444" s="18">
        <v>9694.5</v>
      </c>
      <c r="I444" s="33">
        <f t="shared" si="22"/>
        <v>100</v>
      </c>
    </row>
    <row r="445" spans="1:9" ht="15.75">
      <c r="A445" s="5" t="s">
        <v>124</v>
      </c>
      <c r="B445" s="44"/>
      <c r="C445" s="44" t="s">
        <v>60</v>
      </c>
      <c r="D445" s="45" t="s">
        <v>9</v>
      </c>
      <c r="E445" s="44" t="s">
        <v>125</v>
      </c>
      <c r="F445" s="45"/>
      <c r="G445" s="18">
        <f>SUM(G446)</f>
        <v>168</v>
      </c>
      <c r="H445" s="18">
        <f>SUM(H446)</f>
        <v>168</v>
      </c>
      <c r="I445" s="33">
        <f t="shared" si="22"/>
        <v>100</v>
      </c>
    </row>
    <row r="446" spans="1:9" ht="31.5">
      <c r="A446" s="5" t="s">
        <v>40</v>
      </c>
      <c r="B446" s="44"/>
      <c r="C446" s="44" t="s">
        <v>60</v>
      </c>
      <c r="D446" s="45" t="s">
        <v>9</v>
      </c>
      <c r="E446" s="44" t="s">
        <v>126</v>
      </c>
      <c r="F446" s="45"/>
      <c r="G446" s="18">
        <f>SUM(G447)</f>
        <v>168</v>
      </c>
      <c r="H446" s="18">
        <f>SUM(H447)</f>
        <v>168</v>
      </c>
      <c r="I446" s="33">
        <f t="shared" si="22"/>
        <v>100</v>
      </c>
    </row>
    <row r="447" spans="1:9" ht="47.25">
      <c r="A447" s="13" t="s">
        <v>268</v>
      </c>
      <c r="B447" s="45"/>
      <c r="C447" s="45" t="s">
        <v>60</v>
      </c>
      <c r="D447" s="45" t="s">
        <v>9</v>
      </c>
      <c r="E447" s="44" t="s">
        <v>126</v>
      </c>
      <c r="F447" s="45">
        <v>611</v>
      </c>
      <c r="G447" s="18">
        <v>168</v>
      </c>
      <c r="H447" s="18">
        <v>168</v>
      </c>
      <c r="I447" s="33">
        <f t="shared" si="22"/>
        <v>100</v>
      </c>
    </row>
    <row r="448" spans="1:9" ht="15.75">
      <c r="A448" s="12" t="s">
        <v>233</v>
      </c>
      <c r="B448" s="45"/>
      <c r="C448" s="50" t="s">
        <v>60</v>
      </c>
      <c r="D448" s="45" t="s">
        <v>9</v>
      </c>
      <c r="E448" s="49" t="s">
        <v>234</v>
      </c>
      <c r="F448" s="45"/>
      <c r="G448" s="18">
        <f>SUM(G449)</f>
        <v>23460</v>
      </c>
      <c r="H448" s="18">
        <f>SUM(H449)</f>
        <v>23460</v>
      </c>
      <c r="I448" s="33">
        <f t="shared" si="22"/>
        <v>100</v>
      </c>
    </row>
    <row r="449" spans="1:9" ht="31.5">
      <c r="A449" s="12" t="s">
        <v>259</v>
      </c>
      <c r="B449" s="45"/>
      <c r="C449" s="50" t="s">
        <v>60</v>
      </c>
      <c r="D449" s="45" t="s">
        <v>9</v>
      </c>
      <c r="E449" s="49" t="s">
        <v>260</v>
      </c>
      <c r="F449" s="45"/>
      <c r="G449" s="18">
        <f>SUM(G450,G452)</f>
        <v>23460</v>
      </c>
      <c r="H449" s="18">
        <f>SUM(H450,H452)</f>
        <v>23460</v>
      </c>
      <c r="I449" s="33">
        <f t="shared" si="22"/>
        <v>100</v>
      </c>
    </row>
    <row r="450" spans="1:9" ht="15.75">
      <c r="A450" s="13" t="s">
        <v>276</v>
      </c>
      <c r="B450" s="45"/>
      <c r="C450" s="50" t="s">
        <v>60</v>
      </c>
      <c r="D450" s="45" t="s">
        <v>9</v>
      </c>
      <c r="E450" s="49" t="s">
        <v>260</v>
      </c>
      <c r="F450" s="45">
        <v>612</v>
      </c>
      <c r="G450" s="18">
        <f>SUM(G451)</f>
        <v>19320</v>
      </c>
      <c r="H450" s="18">
        <v>19320</v>
      </c>
      <c r="I450" s="33">
        <f t="shared" si="22"/>
        <v>100</v>
      </c>
    </row>
    <row r="451" spans="1:9" ht="15.75">
      <c r="A451" s="12" t="s">
        <v>117</v>
      </c>
      <c r="B451" s="45"/>
      <c r="C451" s="50" t="s">
        <v>60</v>
      </c>
      <c r="D451" s="45" t="s">
        <v>9</v>
      </c>
      <c r="E451" s="49" t="s">
        <v>260</v>
      </c>
      <c r="F451" s="45">
        <v>612</v>
      </c>
      <c r="G451" s="18">
        <v>19320</v>
      </c>
      <c r="H451" s="18">
        <v>19320</v>
      </c>
      <c r="I451" s="33">
        <f t="shared" si="22"/>
        <v>100</v>
      </c>
    </row>
    <row r="452" spans="1:9" ht="15.75">
      <c r="A452" s="12" t="s">
        <v>265</v>
      </c>
      <c r="B452" s="45"/>
      <c r="C452" s="50" t="s">
        <v>60</v>
      </c>
      <c r="D452" s="45" t="s">
        <v>9</v>
      </c>
      <c r="E452" s="49" t="s">
        <v>260</v>
      </c>
      <c r="F452" s="45">
        <v>622</v>
      </c>
      <c r="G452" s="18">
        <f>SUM(G453)</f>
        <v>4140</v>
      </c>
      <c r="H452" s="18">
        <v>4140</v>
      </c>
      <c r="I452" s="33">
        <f t="shared" si="22"/>
        <v>100</v>
      </c>
    </row>
    <row r="453" spans="1:9" ht="15.75">
      <c r="A453" s="12" t="s">
        <v>117</v>
      </c>
      <c r="B453" s="45"/>
      <c r="C453" s="50" t="s">
        <v>60</v>
      </c>
      <c r="D453" s="45" t="s">
        <v>9</v>
      </c>
      <c r="E453" s="49" t="s">
        <v>260</v>
      </c>
      <c r="F453" s="45">
        <v>622</v>
      </c>
      <c r="G453" s="18">
        <v>4140</v>
      </c>
      <c r="H453" s="18">
        <v>4140</v>
      </c>
      <c r="I453" s="33">
        <f t="shared" si="22"/>
        <v>100</v>
      </c>
    </row>
    <row r="454" spans="1:9" ht="15.75">
      <c r="A454" s="12" t="s">
        <v>84</v>
      </c>
      <c r="B454" s="48"/>
      <c r="C454" s="48" t="s">
        <v>60</v>
      </c>
      <c r="D454" s="48" t="s">
        <v>9</v>
      </c>
      <c r="E454" s="49" t="s">
        <v>52</v>
      </c>
      <c r="F454" s="48"/>
      <c r="G454" s="18">
        <f>SUM(G455)</f>
        <v>3985</v>
      </c>
      <c r="H454" s="18">
        <f>SUM(H455)</f>
        <v>3985</v>
      </c>
      <c r="I454" s="33">
        <f t="shared" si="22"/>
        <v>100</v>
      </c>
    </row>
    <row r="455" spans="1:9" ht="31.5">
      <c r="A455" s="12" t="s">
        <v>178</v>
      </c>
      <c r="B455" s="48"/>
      <c r="C455" s="48" t="s">
        <v>60</v>
      </c>
      <c r="D455" s="48" t="s">
        <v>9</v>
      </c>
      <c r="E455" s="49" t="s">
        <v>179</v>
      </c>
      <c r="F455" s="48"/>
      <c r="G455" s="18">
        <f>SUM(G456,G458)</f>
        <v>3985</v>
      </c>
      <c r="H455" s="18">
        <f>SUM(H456,H458)</f>
        <v>3985</v>
      </c>
      <c r="I455" s="33">
        <f t="shared" si="22"/>
        <v>100</v>
      </c>
    </row>
    <row r="456" spans="1:9" ht="47.25">
      <c r="A456" s="12" t="s">
        <v>268</v>
      </c>
      <c r="B456" s="48"/>
      <c r="C456" s="48" t="s">
        <v>60</v>
      </c>
      <c r="D456" s="48" t="s">
        <v>9</v>
      </c>
      <c r="E456" s="49" t="s">
        <v>179</v>
      </c>
      <c r="F456" s="45">
        <v>611</v>
      </c>
      <c r="G456" s="58">
        <v>3583</v>
      </c>
      <c r="H456" s="18">
        <v>3583</v>
      </c>
      <c r="I456" s="33">
        <f t="shared" si="22"/>
        <v>100</v>
      </c>
    </row>
    <row r="457" spans="1:9" ht="15.75">
      <c r="A457" s="12" t="s">
        <v>138</v>
      </c>
      <c r="B457" s="48"/>
      <c r="C457" s="48" t="s">
        <v>60</v>
      </c>
      <c r="D457" s="48" t="s">
        <v>9</v>
      </c>
      <c r="E457" s="49" t="s">
        <v>179</v>
      </c>
      <c r="F457" s="45">
        <v>611</v>
      </c>
      <c r="G457" s="58">
        <v>3583</v>
      </c>
      <c r="H457" s="18">
        <v>3583</v>
      </c>
      <c r="I457" s="33">
        <f t="shared" si="22"/>
        <v>100</v>
      </c>
    </row>
    <row r="458" spans="1:9" ht="47.25">
      <c r="A458" s="12" t="s">
        <v>264</v>
      </c>
      <c r="B458" s="48"/>
      <c r="C458" s="48" t="s">
        <v>60</v>
      </c>
      <c r="D458" s="48" t="s">
        <v>9</v>
      </c>
      <c r="E458" s="49" t="s">
        <v>179</v>
      </c>
      <c r="F458" s="50">
        <v>621</v>
      </c>
      <c r="G458" s="59">
        <v>402</v>
      </c>
      <c r="H458" s="18">
        <v>402</v>
      </c>
      <c r="I458" s="33">
        <f t="shared" si="22"/>
        <v>100</v>
      </c>
    </row>
    <row r="459" spans="1:9" ht="15.75">
      <c r="A459" s="12" t="s">
        <v>138</v>
      </c>
      <c r="B459" s="45"/>
      <c r="C459" s="48" t="s">
        <v>60</v>
      </c>
      <c r="D459" s="48" t="s">
        <v>9</v>
      </c>
      <c r="E459" s="49" t="s">
        <v>179</v>
      </c>
      <c r="F459" s="50">
        <v>621</v>
      </c>
      <c r="G459" s="59">
        <v>402</v>
      </c>
      <c r="H459" s="18">
        <v>402</v>
      </c>
      <c r="I459" s="33">
        <f t="shared" si="22"/>
        <v>100</v>
      </c>
    </row>
    <row r="460" spans="1:9" ht="15.75">
      <c r="A460" s="13" t="s">
        <v>225</v>
      </c>
      <c r="B460" s="45"/>
      <c r="C460" s="45" t="s">
        <v>60</v>
      </c>
      <c r="D460" s="45" t="s">
        <v>9</v>
      </c>
      <c r="E460" s="49" t="s">
        <v>226</v>
      </c>
      <c r="F460" s="48"/>
      <c r="G460" s="18">
        <f>SUM(G461,G464)</f>
        <v>5002.9</v>
      </c>
      <c r="H460" s="18">
        <f>SUM(H461,H464)</f>
        <v>5002.9</v>
      </c>
      <c r="I460" s="33">
        <f t="shared" si="22"/>
        <v>100</v>
      </c>
    </row>
    <row r="461" spans="1:9" ht="63">
      <c r="A461" s="13" t="s">
        <v>431</v>
      </c>
      <c r="B461" s="45"/>
      <c r="C461" s="45" t="s">
        <v>60</v>
      </c>
      <c r="D461" s="45" t="s">
        <v>9</v>
      </c>
      <c r="E461" s="49" t="s">
        <v>432</v>
      </c>
      <c r="F461" s="48"/>
      <c r="G461" s="18">
        <f>SUM(G462)</f>
        <v>3108</v>
      </c>
      <c r="H461" s="18">
        <f>SUM(H462)</f>
        <v>3108</v>
      </c>
      <c r="I461" s="33">
        <f t="shared" si="22"/>
        <v>100</v>
      </c>
    </row>
    <row r="462" spans="1:9" ht="78.75">
      <c r="A462" s="13" t="s">
        <v>433</v>
      </c>
      <c r="B462" s="45"/>
      <c r="C462" s="45" t="s">
        <v>60</v>
      </c>
      <c r="D462" s="45" t="s">
        <v>9</v>
      </c>
      <c r="E462" s="49" t="s">
        <v>434</v>
      </c>
      <c r="F462" s="48"/>
      <c r="G462" s="18">
        <f>SUM(G463)</f>
        <v>3108</v>
      </c>
      <c r="H462" s="18">
        <f>SUM(H463)</f>
        <v>3108</v>
      </c>
      <c r="I462" s="33">
        <f t="shared" si="22"/>
        <v>100</v>
      </c>
    </row>
    <row r="463" spans="1:9" ht="47.25">
      <c r="A463" s="12" t="s">
        <v>268</v>
      </c>
      <c r="B463" s="45"/>
      <c r="C463" s="45" t="s">
        <v>60</v>
      </c>
      <c r="D463" s="45" t="s">
        <v>9</v>
      </c>
      <c r="E463" s="49" t="s">
        <v>434</v>
      </c>
      <c r="F463" s="48">
        <v>611</v>
      </c>
      <c r="G463" s="18">
        <v>3108</v>
      </c>
      <c r="H463" s="18">
        <v>3108</v>
      </c>
      <c r="I463" s="33">
        <f aca="true" t="shared" si="23" ref="I463:I526">H463/G463*100</f>
        <v>100</v>
      </c>
    </row>
    <row r="464" spans="1:9" ht="47.25">
      <c r="A464" s="12" t="s">
        <v>420</v>
      </c>
      <c r="B464" s="50"/>
      <c r="C464" s="45" t="s">
        <v>60</v>
      </c>
      <c r="D464" s="45" t="s">
        <v>9</v>
      </c>
      <c r="E464" s="49" t="s">
        <v>421</v>
      </c>
      <c r="F464" s="48"/>
      <c r="G464" s="18">
        <f>SUM(G465)</f>
        <v>1894.9</v>
      </c>
      <c r="H464" s="18">
        <f>SUM(H465)</f>
        <v>1894.9</v>
      </c>
      <c r="I464" s="33">
        <f t="shared" si="23"/>
        <v>100</v>
      </c>
    </row>
    <row r="465" spans="1:9" ht="78.75">
      <c r="A465" s="12" t="s">
        <v>422</v>
      </c>
      <c r="B465" s="50"/>
      <c r="C465" s="45" t="s">
        <v>60</v>
      </c>
      <c r="D465" s="45" t="s">
        <v>9</v>
      </c>
      <c r="E465" s="49" t="s">
        <v>423</v>
      </c>
      <c r="F465" s="48"/>
      <c r="G465" s="18">
        <f>SUM(G466,G467)</f>
        <v>1894.9</v>
      </c>
      <c r="H465" s="18">
        <f>SUM(H466,H467)</f>
        <v>1894.9</v>
      </c>
      <c r="I465" s="33">
        <f t="shared" si="23"/>
        <v>100</v>
      </c>
    </row>
    <row r="466" spans="1:9" ht="47.25">
      <c r="A466" s="12" t="s">
        <v>268</v>
      </c>
      <c r="B466" s="45"/>
      <c r="C466" s="45" t="s">
        <v>60</v>
      </c>
      <c r="D466" s="45" t="s">
        <v>9</v>
      </c>
      <c r="E466" s="49" t="s">
        <v>423</v>
      </c>
      <c r="F466" s="48">
        <v>611</v>
      </c>
      <c r="G466" s="18">
        <v>1864.2</v>
      </c>
      <c r="H466" s="18">
        <v>1864.2</v>
      </c>
      <c r="I466" s="33">
        <f t="shared" si="23"/>
        <v>100</v>
      </c>
    </row>
    <row r="467" spans="1:9" ht="47.25">
      <c r="A467" s="12" t="s">
        <v>264</v>
      </c>
      <c r="B467" s="45"/>
      <c r="C467" s="45" t="s">
        <v>60</v>
      </c>
      <c r="D467" s="45" t="s">
        <v>9</v>
      </c>
      <c r="E467" s="49" t="s">
        <v>423</v>
      </c>
      <c r="F467" s="48">
        <v>621</v>
      </c>
      <c r="G467" s="18">
        <v>30.7</v>
      </c>
      <c r="H467" s="18">
        <v>30.7</v>
      </c>
      <c r="I467" s="33">
        <f t="shared" si="23"/>
        <v>100</v>
      </c>
    </row>
    <row r="468" spans="1:9" ht="111" customHeight="1">
      <c r="A468" s="12" t="s">
        <v>424</v>
      </c>
      <c r="B468" s="45"/>
      <c r="C468" s="45" t="s">
        <v>60</v>
      </c>
      <c r="D468" s="45" t="s">
        <v>9</v>
      </c>
      <c r="E468" s="49" t="s">
        <v>341</v>
      </c>
      <c r="F468" s="48"/>
      <c r="G468" s="18">
        <f>SUM(G469,G472,G474,G476)</f>
        <v>16998</v>
      </c>
      <c r="H468" s="18">
        <f>SUM(H469,H472,H474,H476)</f>
        <v>16995.5</v>
      </c>
      <c r="I468" s="33">
        <f t="shared" si="23"/>
        <v>99.98529238733968</v>
      </c>
    </row>
    <row r="469" spans="1:9" ht="31.5">
      <c r="A469" s="12" t="s">
        <v>435</v>
      </c>
      <c r="B469" s="45"/>
      <c r="C469" s="45" t="s">
        <v>60</v>
      </c>
      <c r="D469" s="45" t="s">
        <v>9</v>
      </c>
      <c r="E469" s="49" t="s">
        <v>436</v>
      </c>
      <c r="F469" s="48"/>
      <c r="G469" s="18">
        <f>SUM(G470:G471)</f>
        <v>175</v>
      </c>
      <c r="H469" s="18">
        <f>SUM(H470:H471)</f>
        <v>175</v>
      </c>
      <c r="I469" s="33">
        <f t="shared" si="23"/>
        <v>100</v>
      </c>
    </row>
    <row r="470" spans="1:9" ht="47.25">
      <c r="A470" s="13" t="s">
        <v>268</v>
      </c>
      <c r="B470" s="45"/>
      <c r="C470" s="45" t="s">
        <v>60</v>
      </c>
      <c r="D470" s="45" t="s">
        <v>9</v>
      </c>
      <c r="E470" s="49" t="s">
        <v>436</v>
      </c>
      <c r="F470" s="48">
        <v>611</v>
      </c>
      <c r="G470" s="18">
        <v>157.5</v>
      </c>
      <c r="H470" s="18">
        <v>157.5</v>
      </c>
      <c r="I470" s="33">
        <f t="shared" si="23"/>
        <v>100</v>
      </c>
    </row>
    <row r="471" spans="1:9" ht="47.25">
      <c r="A471" s="12" t="s">
        <v>264</v>
      </c>
      <c r="B471" s="45"/>
      <c r="C471" s="45" t="s">
        <v>60</v>
      </c>
      <c r="D471" s="45" t="s">
        <v>9</v>
      </c>
      <c r="E471" s="49" t="s">
        <v>436</v>
      </c>
      <c r="F471" s="48">
        <v>621</v>
      </c>
      <c r="G471" s="18">
        <v>17.5</v>
      </c>
      <c r="H471" s="18">
        <v>17.5</v>
      </c>
      <c r="I471" s="33">
        <f t="shared" si="23"/>
        <v>100</v>
      </c>
    </row>
    <row r="472" spans="1:9" ht="110.25">
      <c r="A472" s="12" t="s">
        <v>258</v>
      </c>
      <c r="B472" s="45"/>
      <c r="C472" s="45" t="s">
        <v>60</v>
      </c>
      <c r="D472" s="45" t="s">
        <v>9</v>
      </c>
      <c r="E472" s="49" t="s">
        <v>437</v>
      </c>
      <c r="F472" s="48"/>
      <c r="G472" s="18">
        <f>SUM(G473)</f>
        <v>3300</v>
      </c>
      <c r="H472" s="18">
        <f>SUM(H473)</f>
        <v>3300</v>
      </c>
      <c r="I472" s="33">
        <f t="shared" si="23"/>
        <v>100</v>
      </c>
    </row>
    <row r="473" spans="1:9" ht="15.75">
      <c r="A473" s="13" t="s">
        <v>276</v>
      </c>
      <c r="B473" s="45"/>
      <c r="C473" s="45" t="s">
        <v>60</v>
      </c>
      <c r="D473" s="45" t="s">
        <v>9</v>
      </c>
      <c r="E473" s="49" t="s">
        <v>437</v>
      </c>
      <c r="F473" s="48">
        <v>612</v>
      </c>
      <c r="G473" s="18">
        <v>3300</v>
      </c>
      <c r="H473" s="18">
        <v>3300</v>
      </c>
      <c r="I473" s="33">
        <f t="shared" si="23"/>
        <v>100</v>
      </c>
    </row>
    <row r="474" spans="1:9" ht="78.75">
      <c r="A474" s="12" t="s">
        <v>438</v>
      </c>
      <c r="B474" s="45"/>
      <c r="C474" s="45" t="s">
        <v>60</v>
      </c>
      <c r="D474" s="45" t="s">
        <v>9</v>
      </c>
      <c r="E474" s="49" t="s">
        <v>439</v>
      </c>
      <c r="F474" s="48"/>
      <c r="G474" s="18">
        <f>SUM(G475)</f>
        <v>1000</v>
      </c>
      <c r="H474" s="18">
        <f>SUM(H475)</f>
        <v>1000</v>
      </c>
      <c r="I474" s="33">
        <f t="shared" si="23"/>
        <v>100</v>
      </c>
    </row>
    <row r="475" spans="1:9" ht="15.75">
      <c r="A475" s="12" t="s">
        <v>265</v>
      </c>
      <c r="B475" s="45"/>
      <c r="C475" s="45" t="s">
        <v>60</v>
      </c>
      <c r="D475" s="45" t="s">
        <v>9</v>
      </c>
      <c r="E475" s="49" t="s">
        <v>439</v>
      </c>
      <c r="F475" s="48">
        <v>622</v>
      </c>
      <c r="G475" s="18">
        <v>1000</v>
      </c>
      <c r="H475" s="18">
        <v>1000</v>
      </c>
      <c r="I475" s="33">
        <f t="shared" si="23"/>
        <v>100</v>
      </c>
    </row>
    <row r="476" spans="1:9" ht="78.75">
      <c r="A476" s="12" t="s">
        <v>440</v>
      </c>
      <c r="B476" s="45"/>
      <c r="C476" s="45" t="s">
        <v>60</v>
      </c>
      <c r="D476" s="45" t="s">
        <v>9</v>
      </c>
      <c r="E476" s="49" t="s">
        <v>441</v>
      </c>
      <c r="F476" s="48"/>
      <c r="G476" s="18">
        <f>SUM(G477,G478)</f>
        <v>12523</v>
      </c>
      <c r="H476" s="18">
        <f>SUM(H477,H478)</f>
        <v>12520.5</v>
      </c>
      <c r="I476" s="33">
        <f t="shared" si="23"/>
        <v>99.98003673241236</v>
      </c>
    </row>
    <row r="477" spans="1:9" ht="15.75">
      <c r="A477" s="13" t="s">
        <v>276</v>
      </c>
      <c r="B477" s="45"/>
      <c r="C477" s="45" t="s">
        <v>60</v>
      </c>
      <c r="D477" s="45" t="s">
        <v>9</v>
      </c>
      <c r="E477" s="49" t="s">
        <v>441</v>
      </c>
      <c r="F477" s="48">
        <v>612</v>
      </c>
      <c r="G477" s="18">
        <v>10572.3</v>
      </c>
      <c r="H477" s="18">
        <v>10569.8</v>
      </c>
      <c r="I477" s="33">
        <f t="shared" si="23"/>
        <v>99.9763533006063</v>
      </c>
    </row>
    <row r="478" spans="1:9" ht="15.75">
      <c r="A478" s="12" t="s">
        <v>265</v>
      </c>
      <c r="B478" s="45"/>
      <c r="C478" s="45" t="s">
        <v>60</v>
      </c>
      <c r="D478" s="45" t="s">
        <v>9</v>
      </c>
      <c r="E478" s="49" t="s">
        <v>441</v>
      </c>
      <c r="F478" s="48">
        <v>622</v>
      </c>
      <c r="G478" s="18">
        <v>1950.7</v>
      </c>
      <c r="H478" s="18">
        <v>1950.7</v>
      </c>
      <c r="I478" s="33">
        <f t="shared" si="23"/>
        <v>100</v>
      </c>
    </row>
    <row r="479" spans="1:9" ht="15.75">
      <c r="A479" s="12" t="s">
        <v>42</v>
      </c>
      <c r="B479" s="45"/>
      <c r="C479" s="45" t="s">
        <v>60</v>
      </c>
      <c r="D479" s="48" t="s">
        <v>9</v>
      </c>
      <c r="E479" s="44" t="s">
        <v>43</v>
      </c>
      <c r="F479" s="45"/>
      <c r="G479" s="18">
        <f>SUM(G480,G482,G484,G487,G492,G494,G496)</f>
        <v>14253.2</v>
      </c>
      <c r="H479" s="18">
        <f>SUM(H480,H482,H484,H487,H492,H494,H496)</f>
        <v>13919.800000000003</v>
      </c>
      <c r="I479" s="33">
        <f t="shared" si="23"/>
        <v>97.66087615412681</v>
      </c>
    </row>
    <row r="480" spans="1:9" ht="47.25">
      <c r="A480" s="12" t="s">
        <v>442</v>
      </c>
      <c r="B480" s="45"/>
      <c r="C480" s="45" t="s">
        <v>60</v>
      </c>
      <c r="D480" s="48" t="s">
        <v>9</v>
      </c>
      <c r="E480" s="44" t="s">
        <v>252</v>
      </c>
      <c r="F480" s="45"/>
      <c r="G480" s="18">
        <f>SUM(G481)</f>
        <v>510</v>
      </c>
      <c r="H480" s="18">
        <f>SUM(H481)</f>
        <v>510</v>
      </c>
      <c r="I480" s="33">
        <f t="shared" si="23"/>
        <v>100</v>
      </c>
    </row>
    <row r="481" spans="1:9" ht="48.75" customHeight="1">
      <c r="A481" s="13" t="s">
        <v>276</v>
      </c>
      <c r="B481" s="45"/>
      <c r="C481" s="45" t="s">
        <v>60</v>
      </c>
      <c r="D481" s="48" t="s">
        <v>9</v>
      </c>
      <c r="E481" s="44" t="s">
        <v>252</v>
      </c>
      <c r="F481" s="45">
        <v>612</v>
      </c>
      <c r="G481" s="18">
        <v>510</v>
      </c>
      <c r="H481" s="18">
        <v>510</v>
      </c>
      <c r="I481" s="33">
        <f t="shared" si="23"/>
        <v>100</v>
      </c>
    </row>
    <row r="482" spans="1:9" ht="63">
      <c r="A482" s="10" t="s">
        <v>344</v>
      </c>
      <c r="B482" s="45"/>
      <c r="C482" s="45" t="s">
        <v>60</v>
      </c>
      <c r="D482" s="48" t="s">
        <v>9</v>
      </c>
      <c r="E482" s="44" t="s">
        <v>241</v>
      </c>
      <c r="F482" s="45"/>
      <c r="G482" s="18">
        <f>SUM(G483)</f>
        <v>10</v>
      </c>
      <c r="H482" s="18">
        <f>SUM(H483)</f>
        <v>0</v>
      </c>
      <c r="I482" s="33">
        <f t="shared" si="23"/>
        <v>0</v>
      </c>
    </row>
    <row r="483" spans="1:9" ht="15.75">
      <c r="A483" s="13" t="s">
        <v>276</v>
      </c>
      <c r="B483" s="60"/>
      <c r="C483" s="45" t="s">
        <v>60</v>
      </c>
      <c r="D483" s="48" t="s">
        <v>9</v>
      </c>
      <c r="E483" s="44" t="s">
        <v>241</v>
      </c>
      <c r="F483" s="45">
        <v>612</v>
      </c>
      <c r="G483" s="18">
        <v>10</v>
      </c>
      <c r="H483" s="21">
        <v>0</v>
      </c>
      <c r="I483" s="33">
        <f t="shared" si="23"/>
        <v>0</v>
      </c>
    </row>
    <row r="484" spans="1:9" ht="47.25">
      <c r="A484" s="5" t="s">
        <v>353</v>
      </c>
      <c r="B484" s="45"/>
      <c r="C484" s="45" t="s">
        <v>60</v>
      </c>
      <c r="D484" s="48" t="s">
        <v>9</v>
      </c>
      <c r="E484" s="44" t="s">
        <v>240</v>
      </c>
      <c r="F484" s="54"/>
      <c r="G484" s="18">
        <f>SUM(G485,G486)</f>
        <v>4778.1</v>
      </c>
      <c r="H484" s="18">
        <f>SUM(H485,H486)</f>
        <v>4778.1</v>
      </c>
      <c r="I484" s="33">
        <f t="shared" si="23"/>
        <v>100</v>
      </c>
    </row>
    <row r="485" spans="1:9" ht="47.25">
      <c r="A485" s="13" t="s">
        <v>268</v>
      </c>
      <c r="B485" s="45"/>
      <c r="C485" s="45" t="s">
        <v>60</v>
      </c>
      <c r="D485" s="48" t="s">
        <v>9</v>
      </c>
      <c r="E485" s="44" t="s">
        <v>240</v>
      </c>
      <c r="F485" s="45">
        <v>611</v>
      </c>
      <c r="G485" s="21">
        <v>4333.5</v>
      </c>
      <c r="H485" s="21">
        <v>4333.5</v>
      </c>
      <c r="I485" s="33">
        <f t="shared" si="23"/>
        <v>100</v>
      </c>
    </row>
    <row r="486" spans="1:9" ht="47.25">
      <c r="A486" s="12" t="s">
        <v>264</v>
      </c>
      <c r="B486" s="45"/>
      <c r="C486" s="45" t="s">
        <v>60</v>
      </c>
      <c r="D486" s="48" t="s">
        <v>9</v>
      </c>
      <c r="E486" s="44" t="s">
        <v>240</v>
      </c>
      <c r="F486" s="45">
        <v>621</v>
      </c>
      <c r="G486" s="21">
        <v>444.6</v>
      </c>
      <c r="H486" s="21">
        <v>444.6</v>
      </c>
      <c r="I486" s="33">
        <f t="shared" si="23"/>
        <v>100</v>
      </c>
    </row>
    <row r="487" spans="1:9" ht="47.25">
      <c r="A487" s="10" t="s">
        <v>214</v>
      </c>
      <c r="B487" s="45"/>
      <c r="C487" s="45" t="s">
        <v>60</v>
      </c>
      <c r="D487" s="48" t="s">
        <v>9</v>
      </c>
      <c r="E487" s="49" t="s">
        <v>251</v>
      </c>
      <c r="F487" s="48"/>
      <c r="G487" s="18">
        <f>SUM(G488:G491)</f>
        <v>8145.6</v>
      </c>
      <c r="H487" s="18">
        <f>SUM(H488:H491)</f>
        <v>7927.500000000001</v>
      </c>
      <c r="I487" s="33">
        <f t="shared" si="23"/>
        <v>97.32248084855628</v>
      </c>
    </row>
    <row r="488" spans="1:9" ht="47.25">
      <c r="A488" s="13" t="s">
        <v>268</v>
      </c>
      <c r="B488" s="45"/>
      <c r="C488" s="45" t="s">
        <v>60</v>
      </c>
      <c r="D488" s="48" t="s">
        <v>9</v>
      </c>
      <c r="E488" s="49" t="s">
        <v>251</v>
      </c>
      <c r="F488" s="48">
        <v>611</v>
      </c>
      <c r="G488" s="18">
        <v>799</v>
      </c>
      <c r="H488" s="21">
        <v>799</v>
      </c>
      <c r="I488" s="33">
        <f t="shared" si="23"/>
        <v>100</v>
      </c>
    </row>
    <row r="489" spans="1:9" ht="15.75">
      <c r="A489" s="13" t="s">
        <v>276</v>
      </c>
      <c r="B489" s="45"/>
      <c r="C489" s="45" t="s">
        <v>60</v>
      </c>
      <c r="D489" s="48" t="s">
        <v>9</v>
      </c>
      <c r="E489" s="49" t="s">
        <v>251</v>
      </c>
      <c r="F489" s="45">
        <v>612</v>
      </c>
      <c r="G489" s="21">
        <v>6921.1</v>
      </c>
      <c r="H489" s="21">
        <v>6707.6</v>
      </c>
      <c r="I489" s="33">
        <f t="shared" si="23"/>
        <v>96.91523023796795</v>
      </c>
    </row>
    <row r="490" spans="1:9" ht="47.25">
      <c r="A490" s="12" t="s">
        <v>264</v>
      </c>
      <c r="B490" s="45"/>
      <c r="C490" s="45" t="s">
        <v>60</v>
      </c>
      <c r="D490" s="48" t="s">
        <v>9</v>
      </c>
      <c r="E490" s="49" t="s">
        <v>251</v>
      </c>
      <c r="F490" s="45">
        <v>621</v>
      </c>
      <c r="G490" s="21">
        <v>13.1</v>
      </c>
      <c r="H490" s="18">
        <v>13.1</v>
      </c>
      <c r="I490" s="33">
        <f t="shared" si="23"/>
        <v>100</v>
      </c>
    </row>
    <row r="491" spans="1:9" ht="15.75">
      <c r="A491" s="12" t="s">
        <v>265</v>
      </c>
      <c r="B491" s="45"/>
      <c r="C491" s="45" t="s">
        <v>60</v>
      </c>
      <c r="D491" s="48" t="s">
        <v>9</v>
      </c>
      <c r="E491" s="44" t="s">
        <v>251</v>
      </c>
      <c r="F491" s="45">
        <v>622</v>
      </c>
      <c r="G491" s="21">
        <v>412.4</v>
      </c>
      <c r="H491" s="21">
        <v>407.8</v>
      </c>
      <c r="I491" s="33">
        <f t="shared" si="23"/>
        <v>98.88457807953444</v>
      </c>
    </row>
    <row r="492" spans="1:9" ht="31.5">
      <c r="A492" s="10" t="s">
        <v>235</v>
      </c>
      <c r="B492" s="45"/>
      <c r="C492" s="45" t="s">
        <v>60</v>
      </c>
      <c r="D492" s="48" t="s">
        <v>9</v>
      </c>
      <c r="E492" s="44" t="s">
        <v>239</v>
      </c>
      <c r="F492" s="45"/>
      <c r="G492" s="18">
        <f>SUM(G493)</f>
        <v>164.5</v>
      </c>
      <c r="H492" s="18">
        <f>SUM(H493)</f>
        <v>164.5</v>
      </c>
      <c r="I492" s="33">
        <f t="shared" si="23"/>
        <v>100</v>
      </c>
    </row>
    <row r="493" spans="1:9" ht="17.25" customHeight="1">
      <c r="A493" s="13" t="s">
        <v>276</v>
      </c>
      <c r="B493" s="45"/>
      <c r="C493" s="45" t="s">
        <v>60</v>
      </c>
      <c r="D493" s="48" t="s">
        <v>9</v>
      </c>
      <c r="E493" s="44" t="s">
        <v>239</v>
      </c>
      <c r="F493" s="45">
        <v>612</v>
      </c>
      <c r="G493" s="21">
        <v>164.5</v>
      </c>
      <c r="H493" s="18">
        <v>164.5</v>
      </c>
      <c r="I493" s="33">
        <f t="shared" si="23"/>
        <v>100</v>
      </c>
    </row>
    <row r="494" spans="1:9" ht="63">
      <c r="A494" s="13" t="s">
        <v>443</v>
      </c>
      <c r="B494" s="45"/>
      <c r="C494" s="45" t="s">
        <v>60</v>
      </c>
      <c r="D494" s="48" t="s">
        <v>9</v>
      </c>
      <c r="E494" s="44" t="s">
        <v>444</v>
      </c>
      <c r="F494" s="45"/>
      <c r="G494" s="18">
        <f>SUM(G495)</f>
        <v>30</v>
      </c>
      <c r="H494" s="18">
        <f>SUM(H495)</f>
        <v>0</v>
      </c>
      <c r="I494" s="33">
        <f t="shared" si="23"/>
        <v>0</v>
      </c>
    </row>
    <row r="495" spans="1:9" ht="15.75">
      <c r="A495" s="13" t="s">
        <v>276</v>
      </c>
      <c r="B495" s="45"/>
      <c r="C495" s="45" t="s">
        <v>60</v>
      </c>
      <c r="D495" s="48" t="s">
        <v>9</v>
      </c>
      <c r="E495" s="44" t="s">
        <v>444</v>
      </c>
      <c r="F495" s="45">
        <v>612</v>
      </c>
      <c r="G495" s="21">
        <v>30</v>
      </c>
      <c r="H495" s="18">
        <v>0</v>
      </c>
      <c r="I495" s="33">
        <f t="shared" si="23"/>
        <v>0</v>
      </c>
    </row>
    <row r="496" spans="1:9" ht="47.25">
      <c r="A496" s="13" t="s">
        <v>345</v>
      </c>
      <c r="B496" s="45"/>
      <c r="C496" s="45" t="s">
        <v>60</v>
      </c>
      <c r="D496" s="48" t="s">
        <v>9</v>
      </c>
      <c r="E496" s="44" t="s">
        <v>346</v>
      </c>
      <c r="F496" s="45"/>
      <c r="G496" s="21">
        <f>SUM(G497:G497)</f>
        <v>615</v>
      </c>
      <c r="H496" s="21">
        <f>SUM(H497:H497)</f>
        <v>539.7</v>
      </c>
      <c r="I496" s="33">
        <f t="shared" si="23"/>
        <v>87.75609756097562</v>
      </c>
    </row>
    <row r="497" spans="1:9" ht="15.75">
      <c r="A497" s="13" t="s">
        <v>276</v>
      </c>
      <c r="B497" s="45"/>
      <c r="C497" s="45" t="s">
        <v>60</v>
      </c>
      <c r="D497" s="48" t="s">
        <v>9</v>
      </c>
      <c r="E497" s="44" t="s">
        <v>346</v>
      </c>
      <c r="F497" s="45">
        <v>612</v>
      </c>
      <c r="G497" s="21">
        <v>615</v>
      </c>
      <c r="H497" s="18">
        <v>539.7</v>
      </c>
      <c r="I497" s="33">
        <f t="shared" si="23"/>
        <v>87.75609756097562</v>
      </c>
    </row>
    <row r="498" spans="1:9" ht="48" customHeight="1">
      <c r="A498" s="5" t="s">
        <v>85</v>
      </c>
      <c r="B498" s="45"/>
      <c r="C498" s="45" t="s">
        <v>60</v>
      </c>
      <c r="D498" s="45" t="s">
        <v>50</v>
      </c>
      <c r="E498" s="44"/>
      <c r="F498" s="44"/>
      <c r="G498" s="18">
        <f>SUM(G500)</f>
        <v>20.7</v>
      </c>
      <c r="H498" s="18">
        <f>SUM(H500)</f>
        <v>20.7</v>
      </c>
      <c r="I498" s="33">
        <f t="shared" si="23"/>
        <v>100</v>
      </c>
    </row>
    <row r="499" spans="1:9" ht="31.5">
      <c r="A499" s="5" t="s">
        <v>86</v>
      </c>
      <c r="B499" s="45"/>
      <c r="C499" s="45" t="s">
        <v>60</v>
      </c>
      <c r="D499" s="45" t="s">
        <v>50</v>
      </c>
      <c r="E499" s="44" t="s">
        <v>87</v>
      </c>
      <c r="F499" s="39"/>
      <c r="G499" s="18">
        <f>SUM(G500)</f>
        <v>20.7</v>
      </c>
      <c r="H499" s="18">
        <f>SUM(H500)</f>
        <v>20.7</v>
      </c>
      <c r="I499" s="33">
        <f t="shared" si="23"/>
        <v>100</v>
      </c>
    </row>
    <row r="500" spans="1:9" ht="31.5">
      <c r="A500" s="5" t="s">
        <v>40</v>
      </c>
      <c r="B500" s="45"/>
      <c r="C500" s="45" t="s">
        <v>60</v>
      </c>
      <c r="D500" s="45" t="s">
        <v>50</v>
      </c>
      <c r="E500" s="44" t="s">
        <v>128</v>
      </c>
      <c r="F500" s="45"/>
      <c r="G500" s="18">
        <f>SUM(G501)</f>
        <v>20.7</v>
      </c>
      <c r="H500" s="18">
        <f>SUM(H501)</f>
        <v>20.7</v>
      </c>
      <c r="I500" s="33">
        <f t="shared" si="23"/>
        <v>100</v>
      </c>
    </row>
    <row r="501" spans="1:9" ht="47.25">
      <c r="A501" s="13" t="s">
        <v>268</v>
      </c>
      <c r="B501" s="45"/>
      <c r="C501" s="45" t="s">
        <v>60</v>
      </c>
      <c r="D501" s="45" t="s">
        <v>50</v>
      </c>
      <c r="E501" s="44" t="s">
        <v>128</v>
      </c>
      <c r="F501" s="45">
        <v>611</v>
      </c>
      <c r="G501" s="18">
        <v>20.7</v>
      </c>
      <c r="H501" s="18">
        <v>20.7</v>
      </c>
      <c r="I501" s="33">
        <f t="shared" si="23"/>
        <v>100</v>
      </c>
    </row>
    <row r="502" spans="1:9" ht="15.75">
      <c r="A502" s="5" t="s">
        <v>88</v>
      </c>
      <c r="B502" s="50"/>
      <c r="C502" s="50" t="s">
        <v>60</v>
      </c>
      <c r="D502" s="50" t="s">
        <v>60</v>
      </c>
      <c r="E502" s="54"/>
      <c r="F502" s="39"/>
      <c r="G502" s="18">
        <f>SUM(G503,G506)</f>
        <v>12862.6</v>
      </c>
      <c r="H502" s="18">
        <f>SUM(H503,H506)</f>
        <v>12693.5</v>
      </c>
      <c r="I502" s="33">
        <f t="shared" si="23"/>
        <v>98.68533577970238</v>
      </c>
    </row>
    <row r="503" spans="1:9" ht="47.25">
      <c r="A503" s="13" t="s">
        <v>445</v>
      </c>
      <c r="B503" s="50"/>
      <c r="C503" s="50" t="s">
        <v>60</v>
      </c>
      <c r="D503" s="50" t="s">
        <v>60</v>
      </c>
      <c r="E503" s="49" t="s">
        <v>267</v>
      </c>
      <c r="F503" s="48"/>
      <c r="G503" s="18">
        <f>SUM(G504)</f>
        <v>7269</v>
      </c>
      <c r="H503" s="18">
        <f>SUM(H504)</f>
        <v>7269</v>
      </c>
      <c r="I503" s="33">
        <f t="shared" si="23"/>
        <v>100</v>
      </c>
    </row>
    <row r="504" spans="1:9" ht="31.5">
      <c r="A504" s="13" t="s">
        <v>446</v>
      </c>
      <c r="B504" s="50"/>
      <c r="C504" s="50" t="s">
        <v>60</v>
      </c>
      <c r="D504" s="50" t="s">
        <v>60</v>
      </c>
      <c r="E504" s="49" t="s">
        <v>447</v>
      </c>
      <c r="F504" s="48"/>
      <c r="G504" s="18">
        <f>SUM(G505)</f>
        <v>7269</v>
      </c>
      <c r="H504" s="18">
        <f>SUM(H505)</f>
        <v>7269</v>
      </c>
      <c r="I504" s="33">
        <f t="shared" si="23"/>
        <v>100</v>
      </c>
    </row>
    <row r="505" spans="1:9" ht="15.75">
      <c r="A505" s="13" t="s">
        <v>276</v>
      </c>
      <c r="B505" s="50"/>
      <c r="C505" s="50" t="s">
        <v>60</v>
      </c>
      <c r="D505" s="50" t="s">
        <v>60</v>
      </c>
      <c r="E505" s="49" t="s">
        <v>447</v>
      </c>
      <c r="F505" s="48">
        <v>612</v>
      </c>
      <c r="G505" s="18">
        <v>7269</v>
      </c>
      <c r="H505" s="18">
        <v>7269</v>
      </c>
      <c r="I505" s="33">
        <f t="shared" si="23"/>
        <v>100</v>
      </c>
    </row>
    <row r="506" spans="1:9" ht="15.75">
      <c r="A506" s="12" t="s">
        <v>42</v>
      </c>
      <c r="B506" s="50"/>
      <c r="C506" s="50" t="s">
        <v>60</v>
      </c>
      <c r="D506" s="50" t="s">
        <v>60</v>
      </c>
      <c r="E506" s="54" t="s">
        <v>43</v>
      </c>
      <c r="F506" s="54"/>
      <c r="G506" s="18">
        <f>SUM(G507)</f>
        <v>5593.6</v>
      </c>
      <c r="H506" s="18">
        <f>SUM(H507)</f>
        <v>5424.5</v>
      </c>
      <c r="I506" s="33">
        <f t="shared" si="23"/>
        <v>96.97690217391303</v>
      </c>
    </row>
    <row r="507" spans="1:9" ht="47.25">
      <c r="A507" s="10" t="s">
        <v>448</v>
      </c>
      <c r="B507" s="50"/>
      <c r="C507" s="50" t="s">
        <v>60</v>
      </c>
      <c r="D507" s="50" t="s">
        <v>60</v>
      </c>
      <c r="E507" s="49" t="s">
        <v>449</v>
      </c>
      <c r="F507" s="54"/>
      <c r="G507" s="18">
        <f>SUM(G508)</f>
        <v>5593.6</v>
      </c>
      <c r="H507" s="18">
        <f>SUM(H508)</f>
        <v>5424.5</v>
      </c>
      <c r="I507" s="33">
        <f t="shared" si="23"/>
        <v>96.97690217391303</v>
      </c>
    </row>
    <row r="508" spans="1:9" ht="15.75">
      <c r="A508" s="13" t="s">
        <v>276</v>
      </c>
      <c r="B508" s="50"/>
      <c r="C508" s="50" t="s">
        <v>60</v>
      </c>
      <c r="D508" s="50" t="s">
        <v>60</v>
      </c>
      <c r="E508" s="49" t="s">
        <v>449</v>
      </c>
      <c r="F508" s="50">
        <v>612</v>
      </c>
      <c r="G508" s="18">
        <v>5593.6</v>
      </c>
      <c r="H508" s="18">
        <v>5424.5</v>
      </c>
      <c r="I508" s="33">
        <f t="shared" si="23"/>
        <v>96.97690217391303</v>
      </c>
    </row>
    <row r="509" spans="1:9" ht="15.75">
      <c r="A509" s="5" t="s">
        <v>89</v>
      </c>
      <c r="B509" s="50"/>
      <c r="C509" s="50" t="s">
        <v>60</v>
      </c>
      <c r="D509" s="50" t="s">
        <v>35</v>
      </c>
      <c r="E509" s="54"/>
      <c r="F509" s="54"/>
      <c r="G509" s="18">
        <f>SUM(G516,G510,G519,G531,G535)</f>
        <v>54868</v>
      </c>
      <c r="H509" s="18">
        <f>SUM(H516,H510,H519,H531,H535)</f>
        <v>54181.899999999994</v>
      </c>
      <c r="I509" s="33">
        <f t="shared" si="23"/>
        <v>98.74954436101187</v>
      </c>
    </row>
    <row r="510" spans="1:9" ht="63">
      <c r="A510" s="5" t="s">
        <v>10</v>
      </c>
      <c r="B510" s="50"/>
      <c r="C510" s="50" t="s">
        <v>60</v>
      </c>
      <c r="D510" s="50" t="s">
        <v>35</v>
      </c>
      <c r="E510" s="48" t="s">
        <v>11</v>
      </c>
      <c r="F510" s="54"/>
      <c r="G510" s="18">
        <f>SUM(G511)</f>
        <v>13372.099999999999</v>
      </c>
      <c r="H510" s="18">
        <f>SUM(H511)</f>
        <v>12965</v>
      </c>
      <c r="I510" s="33">
        <f t="shared" si="23"/>
        <v>96.9556015883818</v>
      </c>
    </row>
    <row r="511" spans="1:9" ht="15.75">
      <c r="A511" s="5" t="s">
        <v>16</v>
      </c>
      <c r="B511" s="50"/>
      <c r="C511" s="50" t="s">
        <v>60</v>
      </c>
      <c r="D511" s="50" t="s">
        <v>35</v>
      </c>
      <c r="E511" s="48" t="s">
        <v>17</v>
      </c>
      <c r="F511" s="54"/>
      <c r="G511" s="18">
        <f>SUM(G512:G515)</f>
        <v>13372.099999999999</v>
      </c>
      <c r="H511" s="18">
        <f>SUM(H512:H515)</f>
        <v>12965</v>
      </c>
      <c r="I511" s="33">
        <f t="shared" si="23"/>
        <v>96.9556015883818</v>
      </c>
    </row>
    <row r="512" spans="1:9" ht="15.75">
      <c r="A512" s="13" t="s">
        <v>272</v>
      </c>
      <c r="B512" s="50"/>
      <c r="C512" s="50" t="s">
        <v>60</v>
      </c>
      <c r="D512" s="50" t="s">
        <v>35</v>
      </c>
      <c r="E512" s="48" t="s">
        <v>17</v>
      </c>
      <c r="F512" s="54">
        <v>111</v>
      </c>
      <c r="G512" s="18">
        <v>9881.8</v>
      </c>
      <c r="H512" s="18">
        <v>9557.8</v>
      </c>
      <c r="I512" s="33">
        <f t="shared" si="23"/>
        <v>96.72124511728633</v>
      </c>
    </row>
    <row r="513" spans="1:9" ht="31.5">
      <c r="A513" s="13" t="s">
        <v>304</v>
      </c>
      <c r="B513" s="50"/>
      <c r="C513" s="50" t="s">
        <v>60</v>
      </c>
      <c r="D513" s="50" t="s">
        <v>35</v>
      </c>
      <c r="E513" s="48" t="s">
        <v>17</v>
      </c>
      <c r="F513" s="54">
        <v>112</v>
      </c>
      <c r="G513" s="18">
        <v>2563.4</v>
      </c>
      <c r="H513" s="18">
        <v>2563.3</v>
      </c>
      <c r="I513" s="33">
        <f t="shared" si="23"/>
        <v>99.99609893110713</v>
      </c>
    </row>
    <row r="514" spans="1:9" ht="31.5">
      <c r="A514" s="13" t="s">
        <v>273</v>
      </c>
      <c r="B514" s="50"/>
      <c r="C514" s="50" t="s">
        <v>60</v>
      </c>
      <c r="D514" s="50" t="s">
        <v>35</v>
      </c>
      <c r="E514" s="48" t="s">
        <v>17</v>
      </c>
      <c r="F514" s="54">
        <v>242</v>
      </c>
      <c r="G514" s="18">
        <v>605.8</v>
      </c>
      <c r="H514" s="18">
        <v>541.2</v>
      </c>
      <c r="I514" s="33">
        <f t="shared" si="23"/>
        <v>89.33641465830308</v>
      </c>
    </row>
    <row r="515" spans="1:9" ht="31.5">
      <c r="A515" s="13" t="s">
        <v>274</v>
      </c>
      <c r="B515" s="50"/>
      <c r="C515" s="50" t="s">
        <v>60</v>
      </c>
      <c r="D515" s="50" t="s">
        <v>35</v>
      </c>
      <c r="E515" s="48" t="s">
        <v>17</v>
      </c>
      <c r="F515" s="54">
        <v>244</v>
      </c>
      <c r="G515" s="18">
        <v>321.1</v>
      </c>
      <c r="H515" s="18">
        <v>302.7</v>
      </c>
      <c r="I515" s="33">
        <f t="shared" si="23"/>
        <v>94.2696979134226</v>
      </c>
    </row>
    <row r="516" spans="1:9" ht="111" customHeight="1">
      <c r="A516" s="5" t="s">
        <v>290</v>
      </c>
      <c r="B516" s="45"/>
      <c r="C516" s="45" t="s">
        <v>60</v>
      </c>
      <c r="D516" s="50" t="s">
        <v>35</v>
      </c>
      <c r="E516" s="17" t="s">
        <v>365</v>
      </c>
      <c r="F516" s="16"/>
      <c r="G516" s="21">
        <f>SUM(G517:G518)</f>
        <v>160</v>
      </c>
      <c r="H516" s="21">
        <f>SUM(H517:H518)</f>
        <v>160</v>
      </c>
      <c r="I516" s="33">
        <f t="shared" si="23"/>
        <v>100</v>
      </c>
    </row>
    <row r="517" spans="1:9" ht="31.5">
      <c r="A517" s="13" t="s">
        <v>273</v>
      </c>
      <c r="B517" s="50"/>
      <c r="C517" s="50" t="s">
        <v>60</v>
      </c>
      <c r="D517" s="50" t="s">
        <v>35</v>
      </c>
      <c r="E517" s="17" t="s">
        <v>365</v>
      </c>
      <c r="F517" s="54">
        <v>242</v>
      </c>
      <c r="G517" s="18">
        <v>80</v>
      </c>
      <c r="H517" s="18">
        <v>80</v>
      </c>
      <c r="I517" s="33">
        <f t="shared" si="23"/>
        <v>100</v>
      </c>
    </row>
    <row r="518" spans="1:9" ht="15.75">
      <c r="A518" s="13" t="s">
        <v>276</v>
      </c>
      <c r="B518" s="45"/>
      <c r="C518" s="45" t="s">
        <v>60</v>
      </c>
      <c r="D518" s="50" t="s">
        <v>35</v>
      </c>
      <c r="E518" s="17" t="s">
        <v>365</v>
      </c>
      <c r="F518" s="16" t="s">
        <v>417</v>
      </c>
      <c r="G518" s="18">
        <v>80</v>
      </c>
      <c r="H518" s="18">
        <v>80</v>
      </c>
      <c r="I518" s="33">
        <f t="shared" si="23"/>
        <v>100</v>
      </c>
    </row>
    <row r="519" spans="1:9" ht="78.75">
      <c r="A519" s="5" t="s">
        <v>132</v>
      </c>
      <c r="B519" s="50"/>
      <c r="C519" s="50" t="s">
        <v>60</v>
      </c>
      <c r="D519" s="50" t="s">
        <v>35</v>
      </c>
      <c r="E519" s="44" t="s">
        <v>90</v>
      </c>
      <c r="F519" s="45"/>
      <c r="G519" s="18">
        <f>SUM(G520,G523)</f>
        <v>36291.600000000006</v>
      </c>
      <c r="H519" s="18">
        <f>SUM(H520,H523)</f>
        <v>36291.1</v>
      </c>
      <c r="I519" s="33">
        <f t="shared" si="23"/>
        <v>99.99862227071827</v>
      </c>
    </row>
    <row r="520" spans="1:9" ht="157.5">
      <c r="A520" s="35" t="s">
        <v>450</v>
      </c>
      <c r="B520" s="45"/>
      <c r="C520" s="45" t="s">
        <v>60</v>
      </c>
      <c r="D520" s="50" t="s">
        <v>35</v>
      </c>
      <c r="E520" s="44" t="s">
        <v>451</v>
      </c>
      <c r="F520" s="45"/>
      <c r="G520" s="18">
        <f>SUM(G521)</f>
        <v>953.3</v>
      </c>
      <c r="H520" s="18">
        <f>SUM(H521)</f>
        <v>953.3</v>
      </c>
      <c r="I520" s="33">
        <f t="shared" si="23"/>
        <v>100</v>
      </c>
    </row>
    <row r="521" spans="1:9" ht="47.25">
      <c r="A521" s="13" t="s">
        <v>268</v>
      </c>
      <c r="B521" s="45"/>
      <c r="C521" s="45" t="s">
        <v>60</v>
      </c>
      <c r="D521" s="50" t="s">
        <v>35</v>
      </c>
      <c r="E521" s="44" t="s">
        <v>451</v>
      </c>
      <c r="F521" s="45">
        <v>611</v>
      </c>
      <c r="G521" s="18">
        <v>953.3</v>
      </c>
      <c r="H521" s="18">
        <v>953.3</v>
      </c>
      <c r="I521" s="33">
        <f t="shared" si="23"/>
        <v>100</v>
      </c>
    </row>
    <row r="522" spans="1:9" ht="15.75">
      <c r="A522" s="12" t="s">
        <v>117</v>
      </c>
      <c r="B522" s="45"/>
      <c r="C522" s="45" t="s">
        <v>60</v>
      </c>
      <c r="D522" s="50" t="s">
        <v>35</v>
      </c>
      <c r="E522" s="44" t="s">
        <v>451</v>
      </c>
      <c r="F522" s="45">
        <v>611</v>
      </c>
      <c r="G522" s="18">
        <v>953.3</v>
      </c>
      <c r="H522" s="18">
        <v>953.3</v>
      </c>
      <c r="I522" s="33">
        <f t="shared" si="23"/>
        <v>100</v>
      </c>
    </row>
    <row r="523" spans="1:9" ht="31.5">
      <c r="A523" s="5" t="s">
        <v>40</v>
      </c>
      <c r="B523" s="45"/>
      <c r="C523" s="45" t="s">
        <v>60</v>
      </c>
      <c r="D523" s="50" t="s">
        <v>35</v>
      </c>
      <c r="E523" s="44" t="s">
        <v>91</v>
      </c>
      <c r="F523" s="39"/>
      <c r="G523" s="18">
        <f>SUM(G524,G526,G528)</f>
        <v>35338.3</v>
      </c>
      <c r="H523" s="18">
        <f>SUM(H524,H526,H528)</f>
        <v>35337.799999999996</v>
      </c>
      <c r="I523" s="33">
        <f t="shared" si="23"/>
        <v>99.9985851045466</v>
      </c>
    </row>
    <row r="524" spans="1:9" ht="15.75">
      <c r="A524" s="12" t="s">
        <v>148</v>
      </c>
      <c r="B524" s="45"/>
      <c r="C524" s="45" t="s">
        <v>60</v>
      </c>
      <c r="D524" s="50" t="s">
        <v>35</v>
      </c>
      <c r="E524" s="44" t="s">
        <v>147</v>
      </c>
      <c r="F524" s="39"/>
      <c r="G524" s="18">
        <f>SUM(G525)</f>
        <v>13492.3</v>
      </c>
      <c r="H524" s="18">
        <f>SUM(H525)</f>
        <v>13491.9</v>
      </c>
      <c r="I524" s="33">
        <f t="shared" si="23"/>
        <v>99.99703534608629</v>
      </c>
    </row>
    <row r="525" spans="1:9" ht="47.25">
      <c r="A525" s="13" t="s">
        <v>268</v>
      </c>
      <c r="B525" s="45"/>
      <c r="C525" s="45" t="s">
        <v>60</v>
      </c>
      <c r="D525" s="50" t="s">
        <v>35</v>
      </c>
      <c r="E525" s="44" t="s">
        <v>147</v>
      </c>
      <c r="F525" s="45">
        <v>611</v>
      </c>
      <c r="G525" s="21">
        <v>13492.3</v>
      </c>
      <c r="H525" s="21">
        <v>13491.9</v>
      </c>
      <c r="I525" s="33">
        <f t="shared" si="23"/>
        <v>99.99703534608629</v>
      </c>
    </row>
    <row r="526" spans="1:9" ht="15.75">
      <c r="A526" s="12" t="s">
        <v>212</v>
      </c>
      <c r="B526" s="45"/>
      <c r="C526" s="45" t="s">
        <v>60</v>
      </c>
      <c r="D526" s="50" t="s">
        <v>35</v>
      </c>
      <c r="E526" s="44" t="s">
        <v>149</v>
      </c>
      <c r="F526" s="39"/>
      <c r="G526" s="21">
        <f>SUM(G527)</f>
        <v>5617.2</v>
      </c>
      <c r="H526" s="21">
        <f>SUM(H527)</f>
        <v>5617.2</v>
      </c>
      <c r="I526" s="33">
        <f t="shared" si="23"/>
        <v>100</v>
      </c>
    </row>
    <row r="527" spans="1:9" ht="47.25">
      <c r="A527" s="13" t="s">
        <v>268</v>
      </c>
      <c r="B527" s="45"/>
      <c r="C527" s="45" t="s">
        <v>60</v>
      </c>
      <c r="D527" s="50" t="s">
        <v>35</v>
      </c>
      <c r="E527" s="44" t="s">
        <v>149</v>
      </c>
      <c r="F527" s="45">
        <v>611</v>
      </c>
      <c r="G527" s="21">
        <v>5617.2</v>
      </c>
      <c r="H527" s="21">
        <v>5617.2</v>
      </c>
      <c r="I527" s="33">
        <f aca="true" t="shared" si="24" ref="I527:I590">H527/G527*100</f>
        <v>100</v>
      </c>
    </row>
    <row r="528" spans="1:9" ht="15.75">
      <c r="A528" s="12" t="s">
        <v>151</v>
      </c>
      <c r="B528" s="45"/>
      <c r="C528" s="45" t="s">
        <v>60</v>
      </c>
      <c r="D528" s="50" t="s">
        <v>35</v>
      </c>
      <c r="E528" s="44" t="s">
        <v>150</v>
      </c>
      <c r="F528" s="39"/>
      <c r="G528" s="18">
        <f>SUM(G529,G530)</f>
        <v>16228.8</v>
      </c>
      <c r="H528" s="18">
        <f>SUM(H529,H530)</f>
        <v>16228.699999999999</v>
      </c>
      <c r="I528" s="33">
        <f t="shared" si="24"/>
        <v>99.99938381149562</v>
      </c>
    </row>
    <row r="529" spans="1:9" ht="47.25">
      <c r="A529" s="13" t="s">
        <v>268</v>
      </c>
      <c r="B529" s="45"/>
      <c r="C529" s="45" t="s">
        <v>60</v>
      </c>
      <c r="D529" s="50" t="s">
        <v>35</v>
      </c>
      <c r="E529" s="44" t="s">
        <v>150</v>
      </c>
      <c r="F529" s="45">
        <v>611</v>
      </c>
      <c r="G529" s="21">
        <v>14406.4</v>
      </c>
      <c r="H529" s="18">
        <v>14406.3</v>
      </c>
      <c r="I529" s="33">
        <f t="shared" si="24"/>
        <v>99.99930586406042</v>
      </c>
    </row>
    <row r="530" spans="1:9" ht="15.75">
      <c r="A530" s="13" t="s">
        <v>276</v>
      </c>
      <c r="B530" s="45"/>
      <c r="C530" s="45" t="s">
        <v>60</v>
      </c>
      <c r="D530" s="50" t="s">
        <v>35</v>
      </c>
      <c r="E530" s="44" t="s">
        <v>150</v>
      </c>
      <c r="F530" s="45">
        <v>612</v>
      </c>
      <c r="G530" s="21">
        <v>1822.4</v>
      </c>
      <c r="H530" s="21">
        <v>1822.4</v>
      </c>
      <c r="I530" s="33">
        <f t="shared" si="24"/>
        <v>100</v>
      </c>
    </row>
    <row r="531" spans="1:9" ht="15.75">
      <c r="A531" s="13" t="s">
        <v>225</v>
      </c>
      <c r="B531" s="45"/>
      <c r="C531" s="45" t="s">
        <v>60</v>
      </c>
      <c r="D531" s="50" t="s">
        <v>35</v>
      </c>
      <c r="E531" s="49" t="s">
        <v>226</v>
      </c>
      <c r="F531" s="48"/>
      <c r="G531" s="21">
        <f aca="true" t="shared" si="25" ref="G531:H533">SUM(G532)</f>
        <v>960.1</v>
      </c>
      <c r="H531" s="21">
        <f t="shared" si="25"/>
        <v>960.1</v>
      </c>
      <c r="I531" s="33">
        <f t="shared" si="24"/>
        <v>100</v>
      </c>
    </row>
    <row r="532" spans="1:9" ht="47.25">
      <c r="A532" s="12" t="s">
        <v>420</v>
      </c>
      <c r="B532" s="50"/>
      <c r="C532" s="45" t="s">
        <v>60</v>
      </c>
      <c r="D532" s="50" t="s">
        <v>35</v>
      </c>
      <c r="E532" s="49" t="s">
        <v>421</v>
      </c>
      <c r="F532" s="48"/>
      <c r="G532" s="18">
        <f t="shared" si="25"/>
        <v>960.1</v>
      </c>
      <c r="H532" s="18">
        <f t="shared" si="25"/>
        <v>960.1</v>
      </c>
      <c r="I532" s="33">
        <f t="shared" si="24"/>
        <v>100</v>
      </c>
    </row>
    <row r="533" spans="1:9" ht="78.75">
      <c r="A533" s="12" t="s">
        <v>422</v>
      </c>
      <c r="B533" s="50"/>
      <c r="C533" s="45" t="s">
        <v>60</v>
      </c>
      <c r="D533" s="50" t="s">
        <v>35</v>
      </c>
      <c r="E533" s="49" t="s">
        <v>423</v>
      </c>
      <c r="F533" s="48"/>
      <c r="G533" s="18">
        <f t="shared" si="25"/>
        <v>960.1</v>
      </c>
      <c r="H533" s="18">
        <f t="shared" si="25"/>
        <v>960.1</v>
      </c>
      <c r="I533" s="33">
        <f t="shared" si="24"/>
        <v>100</v>
      </c>
    </row>
    <row r="534" spans="1:9" ht="47.25">
      <c r="A534" s="12" t="s">
        <v>268</v>
      </c>
      <c r="B534" s="45"/>
      <c r="C534" s="45" t="s">
        <v>60</v>
      </c>
      <c r="D534" s="50" t="s">
        <v>35</v>
      </c>
      <c r="E534" s="49" t="s">
        <v>423</v>
      </c>
      <c r="F534" s="48">
        <v>611</v>
      </c>
      <c r="G534" s="18">
        <v>960.1</v>
      </c>
      <c r="H534" s="21">
        <v>960.1</v>
      </c>
      <c r="I534" s="33">
        <f t="shared" si="24"/>
        <v>100</v>
      </c>
    </row>
    <row r="535" spans="1:9" ht="15.75">
      <c r="A535" s="12" t="s">
        <v>42</v>
      </c>
      <c r="B535" s="45"/>
      <c r="C535" s="45" t="s">
        <v>60</v>
      </c>
      <c r="D535" s="50" t="s">
        <v>35</v>
      </c>
      <c r="E535" s="44" t="s">
        <v>43</v>
      </c>
      <c r="F535" s="45"/>
      <c r="G535" s="18">
        <f>SUM(G536,G538,G543)</f>
        <v>4084.2</v>
      </c>
      <c r="H535" s="18">
        <f>SUM(H536,H538,H543)</f>
        <v>3805.7000000000003</v>
      </c>
      <c r="I535" s="33">
        <f t="shared" si="24"/>
        <v>93.1810391263895</v>
      </c>
    </row>
    <row r="536" spans="1:9" ht="47.25">
      <c r="A536" s="5" t="s">
        <v>353</v>
      </c>
      <c r="B536" s="45"/>
      <c r="C536" s="45" t="s">
        <v>60</v>
      </c>
      <c r="D536" s="50" t="s">
        <v>35</v>
      </c>
      <c r="E536" s="44" t="s">
        <v>240</v>
      </c>
      <c r="F536" s="54"/>
      <c r="G536" s="18">
        <f>SUM(G537)</f>
        <v>348</v>
      </c>
      <c r="H536" s="18">
        <f>SUM(H537)</f>
        <v>295.9</v>
      </c>
      <c r="I536" s="33">
        <f t="shared" si="24"/>
        <v>85.02873563218391</v>
      </c>
    </row>
    <row r="537" spans="1:9" ht="47.25">
      <c r="A537" s="13" t="s">
        <v>268</v>
      </c>
      <c r="B537" s="45"/>
      <c r="C537" s="45" t="s">
        <v>60</v>
      </c>
      <c r="D537" s="50" t="s">
        <v>35</v>
      </c>
      <c r="E537" s="44" t="s">
        <v>240</v>
      </c>
      <c r="F537" s="45">
        <v>611</v>
      </c>
      <c r="G537" s="21">
        <v>348</v>
      </c>
      <c r="H537" s="21">
        <v>295.9</v>
      </c>
      <c r="I537" s="33">
        <f t="shared" si="24"/>
        <v>85.02873563218391</v>
      </c>
    </row>
    <row r="538" spans="1:9" ht="47.25">
      <c r="A538" s="10" t="s">
        <v>214</v>
      </c>
      <c r="B538" s="45"/>
      <c r="C538" s="45" t="s">
        <v>60</v>
      </c>
      <c r="D538" s="50" t="s">
        <v>35</v>
      </c>
      <c r="E538" s="49" t="s">
        <v>251</v>
      </c>
      <c r="F538" s="48"/>
      <c r="G538" s="18">
        <f>SUM(G539:G542)</f>
        <v>3681.7</v>
      </c>
      <c r="H538" s="18">
        <f>SUM(H539:H542)</f>
        <v>3455.3</v>
      </c>
      <c r="I538" s="33">
        <f t="shared" si="24"/>
        <v>93.85066681152729</v>
      </c>
    </row>
    <row r="539" spans="1:9" ht="49.5" customHeight="1">
      <c r="A539" s="13" t="s">
        <v>273</v>
      </c>
      <c r="B539" s="45"/>
      <c r="C539" s="45" t="s">
        <v>60</v>
      </c>
      <c r="D539" s="50" t="s">
        <v>35</v>
      </c>
      <c r="E539" s="49" t="s">
        <v>251</v>
      </c>
      <c r="F539" s="48">
        <v>242</v>
      </c>
      <c r="G539" s="18">
        <v>100</v>
      </c>
      <c r="H539" s="18">
        <v>98</v>
      </c>
      <c r="I539" s="33">
        <f t="shared" si="24"/>
        <v>98</v>
      </c>
    </row>
    <row r="540" spans="1:9" ht="31.5">
      <c r="A540" s="13" t="s">
        <v>274</v>
      </c>
      <c r="B540" s="45"/>
      <c r="C540" s="45" t="s">
        <v>60</v>
      </c>
      <c r="D540" s="50" t="s">
        <v>35</v>
      </c>
      <c r="E540" s="49" t="s">
        <v>251</v>
      </c>
      <c r="F540" s="48">
        <v>244</v>
      </c>
      <c r="G540" s="18">
        <v>1303.3</v>
      </c>
      <c r="H540" s="21">
        <v>1302.3</v>
      </c>
      <c r="I540" s="33">
        <f t="shared" si="24"/>
        <v>99.92327169492826</v>
      </c>
    </row>
    <row r="541" spans="1:9" ht="47.25">
      <c r="A541" s="13" t="s">
        <v>268</v>
      </c>
      <c r="B541" s="45"/>
      <c r="C541" s="45" t="s">
        <v>60</v>
      </c>
      <c r="D541" s="50" t="s">
        <v>35</v>
      </c>
      <c r="E541" s="49" t="s">
        <v>251</v>
      </c>
      <c r="F541" s="48">
        <v>611</v>
      </c>
      <c r="G541" s="21">
        <v>411.6</v>
      </c>
      <c r="H541" s="18">
        <v>411.6</v>
      </c>
      <c r="I541" s="33">
        <f t="shared" si="24"/>
        <v>100</v>
      </c>
    </row>
    <row r="542" spans="1:9" ht="15.75">
      <c r="A542" s="13" t="s">
        <v>276</v>
      </c>
      <c r="B542" s="45"/>
      <c r="C542" s="45" t="s">
        <v>60</v>
      </c>
      <c r="D542" s="50" t="s">
        <v>35</v>
      </c>
      <c r="E542" s="49" t="s">
        <v>251</v>
      </c>
      <c r="F542" s="48">
        <v>612</v>
      </c>
      <c r="G542" s="21">
        <v>1866.8</v>
      </c>
      <c r="H542" s="21">
        <v>1643.4</v>
      </c>
      <c r="I542" s="33">
        <f t="shared" si="24"/>
        <v>88.0329976430255</v>
      </c>
    </row>
    <row r="543" spans="1:9" ht="31.5">
      <c r="A543" s="10" t="s">
        <v>235</v>
      </c>
      <c r="B543" s="45"/>
      <c r="C543" s="45" t="s">
        <v>60</v>
      </c>
      <c r="D543" s="50" t="s">
        <v>35</v>
      </c>
      <c r="E543" s="44" t="s">
        <v>239</v>
      </c>
      <c r="F543" s="48"/>
      <c r="G543" s="18">
        <f>SUM(G544)</f>
        <v>54.5</v>
      </c>
      <c r="H543" s="18">
        <f>SUM(H544)</f>
        <v>54.5</v>
      </c>
      <c r="I543" s="33">
        <f t="shared" si="24"/>
        <v>100</v>
      </c>
    </row>
    <row r="544" spans="1:9" ht="31.5">
      <c r="A544" s="13" t="s">
        <v>273</v>
      </c>
      <c r="B544" s="45"/>
      <c r="C544" s="45" t="s">
        <v>60</v>
      </c>
      <c r="D544" s="50" t="s">
        <v>35</v>
      </c>
      <c r="E544" s="44" t="s">
        <v>239</v>
      </c>
      <c r="F544" s="48">
        <v>242</v>
      </c>
      <c r="G544" s="21">
        <v>54.5</v>
      </c>
      <c r="H544" s="21">
        <v>54.5</v>
      </c>
      <c r="I544" s="33">
        <f t="shared" si="24"/>
        <v>100</v>
      </c>
    </row>
    <row r="545" spans="1:9" ht="15.75">
      <c r="A545" s="5" t="s">
        <v>63</v>
      </c>
      <c r="B545" s="45"/>
      <c r="C545" s="45" t="s">
        <v>41</v>
      </c>
      <c r="D545" s="44"/>
      <c r="E545" s="44"/>
      <c r="F545" s="44"/>
      <c r="G545" s="18">
        <f>SUM(G546,G550,G555)</f>
        <v>22509.9</v>
      </c>
      <c r="H545" s="18">
        <f>SUM(H546,H550,H555)</f>
        <v>11487.3</v>
      </c>
      <c r="I545" s="33">
        <f t="shared" si="24"/>
        <v>51.03221249316967</v>
      </c>
    </row>
    <row r="546" spans="1:9" ht="15.75">
      <c r="A546" s="5" t="s">
        <v>64</v>
      </c>
      <c r="B546" s="48"/>
      <c r="C546" s="48">
        <v>10</v>
      </c>
      <c r="D546" s="48" t="s">
        <v>7</v>
      </c>
      <c r="E546" s="49"/>
      <c r="F546" s="48"/>
      <c r="G546" s="18">
        <f>SUM(G548)</f>
        <v>125.2</v>
      </c>
      <c r="H546" s="18">
        <f>SUM(H548)</f>
        <v>125.1</v>
      </c>
      <c r="I546" s="33">
        <f t="shared" si="24"/>
        <v>99.92012779552715</v>
      </c>
    </row>
    <row r="547" spans="1:9" ht="31.5">
      <c r="A547" s="5" t="s">
        <v>65</v>
      </c>
      <c r="B547" s="48"/>
      <c r="C547" s="48">
        <v>10</v>
      </c>
      <c r="D547" s="48" t="s">
        <v>7</v>
      </c>
      <c r="E547" s="49" t="s">
        <v>66</v>
      </c>
      <c r="F547" s="48"/>
      <c r="G547" s="18">
        <f>SUM(G549)</f>
        <v>125.2</v>
      </c>
      <c r="H547" s="18">
        <f>SUM(H549)</f>
        <v>125.1</v>
      </c>
      <c r="I547" s="33">
        <f t="shared" si="24"/>
        <v>99.92012779552715</v>
      </c>
    </row>
    <row r="548" spans="1:9" ht="47.25">
      <c r="A548" s="5" t="s">
        <v>127</v>
      </c>
      <c r="B548" s="48"/>
      <c r="C548" s="48">
        <v>10</v>
      </c>
      <c r="D548" s="48" t="s">
        <v>7</v>
      </c>
      <c r="E548" s="49" t="s">
        <v>67</v>
      </c>
      <c r="F548" s="48"/>
      <c r="G548" s="18">
        <f>SUM(G549)</f>
        <v>125.2</v>
      </c>
      <c r="H548" s="18">
        <f>SUM(H549)</f>
        <v>125.1</v>
      </c>
      <c r="I548" s="33">
        <f t="shared" si="24"/>
        <v>99.92012779552715</v>
      </c>
    </row>
    <row r="549" spans="1:9" ht="47.25">
      <c r="A549" s="12" t="s">
        <v>275</v>
      </c>
      <c r="B549" s="48"/>
      <c r="C549" s="48">
        <v>10</v>
      </c>
      <c r="D549" s="48" t="s">
        <v>7</v>
      </c>
      <c r="E549" s="49" t="s">
        <v>67</v>
      </c>
      <c r="F549" s="48">
        <v>321</v>
      </c>
      <c r="G549" s="18">
        <v>125.2</v>
      </c>
      <c r="H549" s="18">
        <v>125.1</v>
      </c>
      <c r="I549" s="33">
        <f t="shared" si="24"/>
        <v>99.92012779552715</v>
      </c>
    </row>
    <row r="550" spans="1:9" ht="15.75">
      <c r="A550" s="5" t="s">
        <v>191</v>
      </c>
      <c r="B550" s="48"/>
      <c r="C550" s="48">
        <v>10</v>
      </c>
      <c r="D550" s="48" t="s">
        <v>24</v>
      </c>
      <c r="E550" s="49"/>
      <c r="F550" s="48"/>
      <c r="G550" s="18">
        <f aca="true" t="shared" si="26" ref="G550:H553">SUM(G551)</f>
        <v>1554</v>
      </c>
      <c r="H550" s="18">
        <f t="shared" si="26"/>
        <v>1554</v>
      </c>
      <c r="I550" s="33">
        <f t="shared" si="24"/>
        <v>100</v>
      </c>
    </row>
    <row r="551" spans="1:9" ht="15.75">
      <c r="A551" s="12" t="s">
        <v>121</v>
      </c>
      <c r="B551" s="45"/>
      <c r="C551" s="45">
        <v>10</v>
      </c>
      <c r="D551" s="16" t="s">
        <v>24</v>
      </c>
      <c r="E551" s="44" t="s">
        <v>123</v>
      </c>
      <c r="F551" s="16"/>
      <c r="G551" s="18">
        <f t="shared" si="26"/>
        <v>1554</v>
      </c>
      <c r="H551" s="18">
        <f t="shared" si="26"/>
        <v>1554</v>
      </c>
      <c r="I551" s="33">
        <f t="shared" si="24"/>
        <v>100</v>
      </c>
    </row>
    <row r="552" spans="1:9" ht="15.75">
      <c r="A552" s="11" t="s">
        <v>221</v>
      </c>
      <c r="B552" s="45"/>
      <c r="C552" s="45">
        <v>10</v>
      </c>
      <c r="D552" s="16" t="s">
        <v>24</v>
      </c>
      <c r="E552" s="44" t="s">
        <v>222</v>
      </c>
      <c r="F552" s="16"/>
      <c r="G552" s="18">
        <f t="shared" si="26"/>
        <v>1554</v>
      </c>
      <c r="H552" s="18">
        <f t="shared" si="26"/>
        <v>1554</v>
      </c>
      <c r="I552" s="33">
        <f t="shared" si="24"/>
        <v>100</v>
      </c>
    </row>
    <row r="553" spans="1:9" ht="15.75">
      <c r="A553" s="12" t="s">
        <v>302</v>
      </c>
      <c r="B553" s="45"/>
      <c r="C553" s="45">
        <v>10</v>
      </c>
      <c r="D553" s="16" t="s">
        <v>24</v>
      </c>
      <c r="E553" s="44" t="s">
        <v>303</v>
      </c>
      <c r="F553" s="48"/>
      <c r="G553" s="18">
        <f t="shared" si="26"/>
        <v>1554</v>
      </c>
      <c r="H553" s="18">
        <f t="shared" si="26"/>
        <v>1554</v>
      </c>
      <c r="I553" s="33">
        <f t="shared" si="24"/>
        <v>100</v>
      </c>
    </row>
    <row r="554" spans="1:9" ht="47.25">
      <c r="A554" s="12" t="s">
        <v>275</v>
      </c>
      <c r="B554" s="45"/>
      <c r="C554" s="45">
        <v>10</v>
      </c>
      <c r="D554" s="16" t="s">
        <v>24</v>
      </c>
      <c r="E554" s="44" t="s">
        <v>303</v>
      </c>
      <c r="F554" s="48">
        <v>321</v>
      </c>
      <c r="G554" s="55">
        <v>1554</v>
      </c>
      <c r="H554" s="18">
        <v>1554</v>
      </c>
      <c r="I554" s="33">
        <f t="shared" si="24"/>
        <v>100</v>
      </c>
    </row>
    <row r="555" spans="1:9" ht="16.5" customHeight="1">
      <c r="A555" s="12" t="s">
        <v>129</v>
      </c>
      <c r="B555" s="45"/>
      <c r="C555" s="45">
        <v>10</v>
      </c>
      <c r="D555" s="16" t="s">
        <v>15</v>
      </c>
      <c r="E555" s="44"/>
      <c r="F555" s="16"/>
      <c r="G555" s="18">
        <f>SUM(G556)</f>
        <v>20830.7</v>
      </c>
      <c r="H555" s="18">
        <f>SUM(H556)</f>
        <v>9808.199999999999</v>
      </c>
      <c r="I555" s="33">
        <f t="shared" si="24"/>
        <v>47.08531158338413</v>
      </c>
    </row>
    <row r="556" spans="1:9" ht="15.75">
      <c r="A556" s="5" t="s">
        <v>121</v>
      </c>
      <c r="B556" s="45"/>
      <c r="C556" s="45">
        <v>10</v>
      </c>
      <c r="D556" s="16" t="s">
        <v>15</v>
      </c>
      <c r="E556" s="44" t="s">
        <v>123</v>
      </c>
      <c r="F556" s="16"/>
      <c r="G556" s="18">
        <f>SUM(G557)</f>
        <v>20830.7</v>
      </c>
      <c r="H556" s="18">
        <f>SUM(H557)</f>
        <v>9808.199999999999</v>
      </c>
      <c r="I556" s="33">
        <f t="shared" si="24"/>
        <v>47.08531158338413</v>
      </c>
    </row>
    <row r="557" spans="1:9" ht="141.75">
      <c r="A557" s="36" t="s">
        <v>452</v>
      </c>
      <c r="B557" s="45"/>
      <c r="C557" s="45">
        <v>10</v>
      </c>
      <c r="D557" s="16" t="s">
        <v>15</v>
      </c>
      <c r="E557" s="44" t="s">
        <v>453</v>
      </c>
      <c r="F557" s="16"/>
      <c r="G557" s="18">
        <f>SUM(G558,G560)</f>
        <v>20830.7</v>
      </c>
      <c r="H557" s="18">
        <f>SUM(H558,H560)</f>
        <v>9808.199999999999</v>
      </c>
      <c r="I557" s="33">
        <f t="shared" si="24"/>
        <v>47.08531158338413</v>
      </c>
    </row>
    <row r="558" spans="1:9" ht="31.5">
      <c r="A558" s="12" t="s">
        <v>277</v>
      </c>
      <c r="B558" s="45"/>
      <c r="C558" s="45">
        <v>10</v>
      </c>
      <c r="D558" s="16" t="s">
        <v>15</v>
      </c>
      <c r="E558" s="44" t="s">
        <v>453</v>
      </c>
      <c r="F558" s="16" t="s">
        <v>278</v>
      </c>
      <c r="G558" s="18">
        <v>20423.7</v>
      </c>
      <c r="H558" s="18">
        <v>9759.4</v>
      </c>
      <c r="I558" s="33">
        <f t="shared" si="24"/>
        <v>47.78468152195733</v>
      </c>
    </row>
    <row r="559" spans="1:9" ht="15.75">
      <c r="A559" s="11" t="s">
        <v>117</v>
      </c>
      <c r="B559" s="45"/>
      <c r="C559" s="45">
        <v>10</v>
      </c>
      <c r="D559" s="16" t="s">
        <v>15</v>
      </c>
      <c r="E559" s="44" t="s">
        <v>453</v>
      </c>
      <c r="F559" s="16" t="s">
        <v>278</v>
      </c>
      <c r="G559" s="18">
        <v>20423.7</v>
      </c>
      <c r="H559" s="18">
        <v>9759.4</v>
      </c>
      <c r="I559" s="33">
        <f t="shared" si="24"/>
        <v>47.78468152195733</v>
      </c>
    </row>
    <row r="560" spans="1:9" ht="31.5">
      <c r="A560" s="12" t="s">
        <v>280</v>
      </c>
      <c r="B560" s="45"/>
      <c r="C560" s="45">
        <v>10</v>
      </c>
      <c r="D560" s="16" t="s">
        <v>15</v>
      </c>
      <c r="E560" s="44" t="s">
        <v>453</v>
      </c>
      <c r="F560" s="16" t="s">
        <v>279</v>
      </c>
      <c r="G560" s="21">
        <v>407</v>
      </c>
      <c r="H560" s="18">
        <v>48.8</v>
      </c>
      <c r="I560" s="33">
        <f t="shared" si="24"/>
        <v>11.990171990171989</v>
      </c>
    </row>
    <row r="561" spans="1:9" ht="15.75">
      <c r="A561" s="11" t="s">
        <v>117</v>
      </c>
      <c r="B561" s="45"/>
      <c r="C561" s="45">
        <v>10</v>
      </c>
      <c r="D561" s="16" t="s">
        <v>15</v>
      </c>
      <c r="E561" s="44" t="s">
        <v>453</v>
      </c>
      <c r="F561" s="16" t="s">
        <v>279</v>
      </c>
      <c r="G561" s="21">
        <v>407</v>
      </c>
      <c r="H561" s="18">
        <v>48.8</v>
      </c>
      <c r="I561" s="33">
        <f t="shared" si="24"/>
        <v>11.990171990171989</v>
      </c>
    </row>
    <row r="562" spans="1:9" ht="15.75">
      <c r="A562" s="7"/>
      <c r="B562" s="39"/>
      <c r="C562" s="45"/>
      <c r="D562" s="16"/>
      <c r="E562" s="44"/>
      <c r="F562" s="16"/>
      <c r="G562" s="18"/>
      <c r="H562" s="37"/>
      <c r="I562" s="33"/>
    </row>
    <row r="563" spans="1:9" ht="15.75">
      <c r="A563" s="7" t="s">
        <v>156</v>
      </c>
      <c r="B563" s="45" t="s">
        <v>115</v>
      </c>
      <c r="C563" s="39"/>
      <c r="D563" s="39"/>
      <c r="E563" s="39"/>
      <c r="F563" s="39"/>
      <c r="G563" s="18">
        <f>SUM(G565,G571,G596,G649)</f>
        <v>144392.8</v>
      </c>
      <c r="H563" s="18">
        <f>SUM(H565,H571,H596,H649)</f>
        <v>144156.4</v>
      </c>
      <c r="I563" s="33">
        <f t="shared" si="24"/>
        <v>99.83627992531484</v>
      </c>
    </row>
    <row r="564" spans="1:9" ht="15.75">
      <c r="A564" s="8"/>
      <c r="B564" s="45"/>
      <c r="C564" s="39"/>
      <c r="D564" s="39"/>
      <c r="E564" s="39"/>
      <c r="F564" s="39"/>
      <c r="G564" s="18"/>
      <c r="H564" s="18"/>
      <c r="I564" s="33"/>
    </row>
    <row r="565" spans="1:9" ht="31.5">
      <c r="A565" s="5" t="s">
        <v>46</v>
      </c>
      <c r="B565" s="45"/>
      <c r="C565" s="45" t="s">
        <v>24</v>
      </c>
      <c r="D565" s="45"/>
      <c r="E565" s="44"/>
      <c r="F565" s="44"/>
      <c r="G565" s="18">
        <f aca="true" t="shared" si="27" ref="G565:H567">SUM(G566)</f>
        <v>55</v>
      </c>
      <c r="H565" s="18">
        <f t="shared" si="27"/>
        <v>22.5</v>
      </c>
      <c r="I565" s="33">
        <f t="shared" si="24"/>
        <v>40.909090909090914</v>
      </c>
    </row>
    <row r="566" spans="1:9" ht="31.5">
      <c r="A566" s="5" t="s">
        <v>44</v>
      </c>
      <c r="B566" s="48"/>
      <c r="C566" s="48" t="s">
        <v>24</v>
      </c>
      <c r="D566" s="48" t="s">
        <v>45</v>
      </c>
      <c r="E566" s="45"/>
      <c r="F566" s="39"/>
      <c r="G566" s="18">
        <f t="shared" si="27"/>
        <v>55</v>
      </c>
      <c r="H566" s="18">
        <f t="shared" si="27"/>
        <v>22.5</v>
      </c>
      <c r="I566" s="33">
        <f t="shared" si="24"/>
        <v>40.909090909090914</v>
      </c>
    </row>
    <row r="567" spans="1:9" ht="15.75">
      <c r="A567" s="5" t="s">
        <v>42</v>
      </c>
      <c r="B567" s="48"/>
      <c r="C567" s="48" t="s">
        <v>24</v>
      </c>
      <c r="D567" s="48" t="s">
        <v>45</v>
      </c>
      <c r="E567" s="49" t="s">
        <v>43</v>
      </c>
      <c r="F567" s="48"/>
      <c r="G567" s="18">
        <f t="shared" si="27"/>
        <v>55</v>
      </c>
      <c r="H567" s="18">
        <f t="shared" si="27"/>
        <v>22.5</v>
      </c>
      <c r="I567" s="33">
        <f t="shared" si="24"/>
        <v>40.909090909090914</v>
      </c>
    </row>
    <row r="568" spans="1:9" ht="78.75">
      <c r="A568" s="5" t="s">
        <v>182</v>
      </c>
      <c r="B568" s="48"/>
      <c r="C568" s="48" t="s">
        <v>24</v>
      </c>
      <c r="D568" s="48" t="s">
        <v>45</v>
      </c>
      <c r="E568" s="49" t="s">
        <v>243</v>
      </c>
      <c r="F568" s="48"/>
      <c r="G568" s="18">
        <f>SUM(G569,G570)</f>
        <v>55</v>
      </c>
      <c r="H568" s="18">
        <f>SUM(H569,H570)</f>
        <v>22.5</v>
      </c>
      <c r="I568" s="33">
        <f t="shared" si="24"/>
        <v>40.909090909090914</v>
      </c>
    </row>
    <row r="569" spans="1:9" ht="15.75">
      <c r="A569" s="13" t="s">
        <v>276</v>
      </c>
      <c r="B569" s="48"/>
      <c r="C569" s="48" t="s">
        <v>24</v>
      </c>
      <c r="D569" s="48" t="s">
        <v>45</v>
      </c>
      <c r="E569" s="49" t="s">
        <v>243</v>
      </c>
      <c r="F569" s="48">
        <v>612</v>
      </c>
      <c r="G569" s="18">
        <v>47.5</v>
      </c>
      <c r="H569" s="21">
        <v>15</v>
      </c>
      <c r="I569" s="33">
        <f t="shared" si="24"/>
        <v>31.57894736842105</v>
      </c>
    </row>
    <row r="570" spans="1:9" ht="15.75">
      <c r="A570" s="12" t="s">
        <v>265</v>
      </c>
      <c r="B570" s="45"/>
      <c r="C570" s="48" t="s">
        <v>24</v>
      </c>
      <c r="D570" s="48" t="s">
        <v>45</v>
      </c>
      <c r="E570" s="49" t="s">
        <v>243</v>
      </c>
      <c r="F570" s="39">
        <v>622</v>
      </c>
      <c r="G570" s="18">
        <v>7.5</v>
      </c>
      <c r="H570" s="18">
        <v>7.5</v>
      </c>
      <c r="I570" s="33">
        <f t="shared" si="24"/>
        <v>100</v>
      </c>
    </row>
    <row r="571" spans="1:9" ht="15.75">
      <c r="A571" s="5" t="s">
        <v>59</v>
      </c>
      <c r="B571" s="45"/>
      <c r="C571" s="45" t="s">
        <v>60</v>
      </c>
      <c r="D571" s="44"/>
      <c r="E571" s="44"/>
      <c r="F571" s="44"/>
      <c r="G571" s="18">
        <f>SUM(G572,G591)</f>
        <v>53276.6</v>
      </c>
      <c r="H571" s="18">
        <f>SUM(H572,H591)</f>
        <v>53265.200000000004</v>
      </c>
      <c r="I571" s="33">
        <f t="shared" si="24"/>
        <v>99.97860223813082</v>
      </c>
    </row>
    <row r="572" spans="1:9" ht="15.75">
      <c r="A572" s="5" t="s">
        <v>77</v>
      </c>
      <c r="B572" s="44"/>
      <c r="C572" s="44" t="s">
        <v>60</v>
      </c>
      <c r="D572" s="45" t="s">
        <v>9</v>
      </c>
      <c r="E572" s="44"/>
      <c r="F572" s="44"/>
      <c r="G572" s="18">
        <f>SUM(G573,G575,G579,G583)</f>
        <v>51156.6</v>
      </c>
      <c r="H572" s="18">
        <f>SUM(H573,H575,H579,H583)</f>
        <v>51145.9</v>
      </c>
      <c r="I572" s="33">
        <f t="shared" si="24"/>
        <v>99.97908383278013</v>
      </c>
    </row>
    <row r="573" spans="1:9" ht="47.25">
      <c r="A573" s="5" t="s">
        <v>290</v>
      </c>
      <c r="B573" s="45"/>
      <c r="C573" s="45" t="s">
        <v>60</v>
      </c>
      <c r="D573" s="45" t="s">
        <v>9</v>
      </c>
      <c r="E573" s="17" t="s">
        <v>365</v>
      </c>
      <c r="F573" s="44"/>
      <c r="G573" s="18">
        <f>SUM(G574)</f>
        <v>4500</v>
      </c>
      <c r="H573" s="18">
        <f>SUM(H574)</f>
        <v>4500</v>
      </c>
      <c r="I573" s="33">
        <f t="shared" si="24"/>
        <v>100</v>
      </c>
    </row>
    <row r="574" spans="1:9" ht="15.75">
      <c r="A574" s="12" t="s">
        <v>265</v>
      </c>
      <c r="B574" s="44"/>
      <c r="C574" s="45" t="s">
        <v>60</v>
      </c>
      <c r="D574" s="45" t="s">
        <v>9</v>
      </c>
      <c r="E574" s="17" t="s">
        <v>365</v>
      </c>
      <c r="F574" s="44">
        <v>622</v>
      </c>
      <c r="G574" s="18">
        <v>4500</v>
      </c>
      <c r="H574" s="18">
        <v>4500</v>
      </c>
      <c r="I574" s="33">
        <f t="shared" si="24"/>
        <v>100</v>
      </c>
    </row>
    <row r="575" spans="1:9" ht="15.75">
      <c r="A575" s="5" t="s">
        <v>81</v>
      </c>
      <c r="B575" s="44"/>
      <c r="C575" s="44" t="s">
        <v>60</v>
      </c>
      <c r="D575" s="45" t="s">
        <v>9</v>
      </c>
      <c r="E575" s="44" t="s">
        <v>82</v>
      </c>
      <c r="F575" s="45"/>
      <c r="G575" s="18">
        <f aca="true" t="shared" si="28" ref="G575:H577">SUM(G576)</f>
        <v>42265.1</v>
      </c>
      <c r="H575" s="18">
        <f t="shared" si="28"/>
        <v>42265.1</v>
      </c>
      <c r="I575" s="33">
        <f t="shared" si="24"/>
        <v>100</v>
      </c>
    </row>
    <row r="576" spans="1:9" ht="31.5">
      <c r="A576" s="5" t="s">
        <v>40</v>
      </c>
      <c r="B576" s="44"/>
      <c r="C576" s="44" t="s">
        <v>60</v>
      </c>
      <c r="D576" s="45" t="s">
        <v>9</v>
      </c>
      <c r="E576" s="44" t="s">
        <v>83</v>
      </c>
      <c r="F576" s="45"/>
      <c r="G576" s="18">
        <f t="shared" si="28"/>
        <v>42265.1</v>
      </c>
      <c r="H576" s="18">
        <f t="shared" si="28"/>
        <v>42265.1</v>
      </c>
      <c r="I576" s="33">
        <f t="shared" si="24"/>
        <v>100</v>
      </c>
    </row>
    <row r="577" spans="1:9" ht="31.5">
      <c r="A577" s="12" t="s">
        <v>145</v>
      </c>
      <c r="B577" s="44"/>
      <c r="C577" s="44" t="s">
        <v>60</v>
      </c>
      <c r="D577" s="45" t="s">
        <v>9</v>
      </c>
      <c r="E577" s="44" t="s">
        <v>146</v>
      </c>
      <c r="F577" s="45"/>
      <c r="G577" s="18">
        <f t="shared" si="28"/>
        <v>42265.1</v>
      </c>
      <c r="H577" s="18">
        <f t="shared" si="28"/>
        <v>42265.1</v>
      </c>
      <c r="I577" s="33">
        <f t="shared" si="24"/>
        <v>100</v>
      </c>
    </row>
    <row r="578" spans="1:9" ht="47.25">
      <c r="A578" s="12" t="s">
        <v>264</v>
      </c>
      <c r="B578" s="45"/>
      <c r="C578" s="45" t="s">
        <v>60</v>
      </c>
      <c r="D578" s="45" t="s">
        <v>9</v>
      </c>
      <c r="E578" s="44" t="s">
        <v>146</v>
      </c>
      <c r="F578" s="45">
        <v>621</v>
      </c>
      <c r="G578" s="18">
        <v>42265.1</v>
      </c>
      <c r="H578" s="18">
        <v>42265.1</v>
      </c>
      <c r="I578" s="33">
        <f t="shared" si="24"/>
        <v>100</v>
      </c>
    </row>
    <row r="579" spans="1:9" ht="15.75">
      <c r="A579" s="13" t="s">
        <v>225</v>
      </c>
      <c r="B579" s="45"/>
      <c r="C579" s="45" t="s">
        <v>60</v>
      </c>
      <c r="D579" s="45" t="s">
        <v>9</v>
      </c>
      <c r="E579" s="49" t="s">
        <v>226</v>
      </c>
      <c r="F579" s="48"/>
      <c r="G579" s="18">
        <f aca="true" t="shared" si="29" ref="G579:H581">SUM(G580)</f>
        <v>1103.8</v>
      </c>
      <c r="H579" s="18">
        <f t="shared" si="29"/>
        <v>1103.8</v>
      </c>
      <c r="I579" s="33">
        <f t="shared" si="24"/>
        <v>100</v>
      </c>
    </row>
    <row r="580" spans="1:9" ht="47.25">
      <c r="A580" s="12" t="s">
        <v>420</v>
      </c>
      <c r="B580" s="50"/>
      <c r="C580" s="45" t="s">
        <v>60</v>
      </c>
      <c r="D580" s="45" t="s">
        <v>9</v>
      </c>
      <c r="E580" s="49" t="s">
        <v>421</v>
      </c>
      <c r="F580" s="48"/>
      <c r="G580" s="18">
        <f t="shared" si="29"/>
        <v>1103.8</v>
      </c>
      <c r="H580" s="18">
        <f t="shared" si="29"/>
        <v>1103.8</v>
      </c>
      <c r="I580" s="33">
        <f t="shared" si="24"/>
        <v>100</v>
      </c>
    </row>
    <row r="581" spans="1:9" ht="78.75">
      <c r="A581" s="12" t="s">
        <v>422</v>
      </c>
      <c r="B581" s="50"/>
      <c r="C581" s="45" t="s">
        <v>60</v>
      </c>
      <c r="D581" s="45" t="s">
        <v>9</v>
      </c>
      <c r="E581" s="49" t="s">
        <v>423</v>
      </c>
      <c r="F581" s="48"/>
      <c r="G581" s="18">
        <f t="shared" si="29"/>
        <v>1103.8</v>
      </c>
      <c r="H581" s="18">
        <f t="shared" si="29"/>
        <v>1103.8</v>
      </c>
      <c r="I581" s="33">
        <f t="shared" si="24"/>
        <v>100</v>
      </c>
    </row>
    <row r="582" spans="1:9" ht="47.25">
      <c r="A582" s="12" t="s">
        <v>264</v>
      </c>
      <c r="B582" s="45"/>
      <c r="C582" s="45" t="s">
        <v>60</v>
      </c>
      <c r="D582" s="45" t="s">
        <v>9</v>
      </c>
      <c r="E582" s="49" t="s">
        <v>423</v>
      </c>
      <c r="F582" s="48">
        <v>621</v>
      </c>
      <c r="G582" s="58">
        <v>1103.8</v>
      </c>
      <c r="H582" s="18">
        <v>1103.8</v>
      </c>
      <c r="I582" s="33">
        <f t="shared" si="24"/>
        <v>100</v>
      </c>
    </row>
    <row r="583" spans="1:9" ht="15.75">
      <c r="A583" s="10" t="s">
        <v>42</v>
      </c>
      <c r="B583" s="16"/>
      <c r="C583" s="16" t="s">
        <v>60</v>
      </c>
      <c r="D583" s="17" t="s">
        <v>9</v>
      </c>
      <c r="E583" s="49" t="s">
        <v>43</v>
      </c>
      <c r="F583" s="48"/>
      <c r="G583" s="18">
        <f>SUM(G584,G586,G587,G589)</f>
        <v>3287.6999999999994</v>
      </c>
      <c r="H583" s="18">
        <f>SUM(H584,H586,H587,H589)</f>
        <v>3276.9999999999995</v>
      </c>
      <c r="I583" s="33">
        <f t="shared" si="24"/>
        <v>99.67454451440217</v>
      </c>
    </row>
    <row r="584" spans="1:9" ht="47.25">
      <c r="A584" s="10" t="s">
        <v>184</v>
      </c>
      <c r="B584" s="50"/>
      <c r="C584" s="50" t="s">
        <v>60</v>
      </c>
      <c r="D584" s="17" t="s">
        <v>9</v>
      </c>
      <c r="E584" s="54" t="s">
        <v>253</v>
      </c>
      <c r="F584" s="48"/>
      <c r="G584" s="18">
        <f>SUM(G585)</f>
        <v>473.2</v>
      </c>
      <c r="H584" s="18">
        <f>SUM(H585)</f>
        <v>473.2</v>
      </c>
      <c r="I584" s="33">
        <f t="shared" si="24"/>
        <v>100</v>
      </c>
    </row>
    <row r="585" spans="1:9" ht="47.25">
      <c r="A585" s="12" t="s">
        <v>264</v>
      </c>
      <c r="B585" s="16"/>
      <c r="C585" s="50" t="s">
        <v>60</v>
      </c>
      <c r="D585" s="17" t="s">
        <v>9</v>
      </c>
      <c r="E585" s="54" t="s">
        <v>253</v>
      </c>
      <c r="F585" s="48">
        <v>621</v>
      </c>
      <c r="G585" s="18">
        <v>473.2</v>
      </c>
      <c r="H585" s="18">
        <v>473.2</v>
      </c>
      <c r="I585" s="33">
        <f t="shared" si="24"/>
        <v>100</v>
      </c>
    </row>
    <row r="586" spans="1:9" ht="15.75">
      <c r="A586" s="12" t="s">
        <v>265</v>
      </c>
      <c r="B586" s="16"/>
      <c r="C586" s="50" t="s">
        <v>60</v>
      </c>
      <c r="D586" s="17" t="s">
        <v>9</v>
      </c>
      <c r="E586" s="54" t="s">
        <v>253</v>
      </c>
      <c r="F586" s="48">
        <v>622</v>
      </c>
      <c r="G586" s="18">
        <v>2401.7</v>
      </c>
      <c r="H586" s="21">
        <v>2401.6</v>
      </c>
      <c r="I586" s="33">
        <f t="shared" si="24"/>
        <v>99.99583628263315</v>
      </c>
    </row>
    <row r="587" spans="1:9" ht="47.25">
      <c r="A587" s="5" t="s">
        <v>353</v>
      </c>
      <c r="B587" s="45"/>
      <c r="C587" s="45" t="s">
        <v>60</v>
      </c>
      <c r="D587" s="45" t="s">
        <v>9</v>
      </c>
      <c r="E587" s="44" t="s">
        <v>240</v>
      </c>
      <c r="F587" s="54"/>
      <c r="G587" s="18">
        <f>SUM(G588)</f>
        <v>279.1</v>
      </c>
      <c r="H587" s="18">
        <f>SUM(H588)</f>
        <v>268.5</v>
      </c>
      <c r="I587" s="33">
        <f t="shared" si="24"/>
        <v>96.20207810820493</v>
      </c>
    </row>
    <row r="588" spans="1:9" ht="47.25">
      <c r="A588" s="12" t="s">
        <v>264</v>
      </c>
      <c r="B588" s="48"/>
      <c r="C588" s="45" t="s">
        <v>60</v>
      </c>
      <c r="D588" s="45" t="s">
        <v>9</v>
      </c>
      <c r="E588" s="49" t="s">
        <v>240</v>
      </c>
      <c r="F588" s="45">
        <v>621</v>
      </c>
      <c r="G588" s="21">
        <v>279.1</v>
      </c>
      <c r="H588" s="18">
        <v>268.5</v>
      </c>
      <c r="I588" s="33">
        <f t="shared" si="24"/>
        <v>96.20207810820493</v>
      </c>
    </row>
    <row r="589" spans="1:9" ht="63">
      <c r="A589" s="10" t="s">
        <v>210</v>
      </c>
      <c r="B589" s="45"/>
      <c r="C589" s="45" t="s">
        <v>60</v>
      </c>
      <c r="D589" s="45" t="s">
        <v>9</v>
      </c>
      <c r="E589" s="53" t="s">
        <v>250</v>
      </c>
      <c r="F589" s="45"/>
      <c r="G589" s="18">
        <f>SUM(G590)</f>
        <v>133.7</v>
      </c>
      <c r="H589" s="18">
        <f>SUM(H590)</f>
        <v>133.7</v>
      </c>
      <c r="I589" s="33">
        <f t="shared" si="24"/>
        <v>100</v>
      </c>
    </row>
    <row r="590" spans="1:9" ht="15.75">
      <c r="A590" s="12" t="s">
        <v>265</v>
      </c>
      <c r="B590" s="48"/>
      <c r="C590" s="45" t="s">
        <v>60</v>
      </c>
      <c r="D590" s="45" t="s">
        <v>9</v>
      </c>
      <c r="E590" s="53" t="s">
        <v>250</v>
      </c>
      <c r="F590" s="45">
        <v>622</v>
      </c>
      <c r="G590" s="21">
        <v>133.7</v>
      </c>
      <c r="H590" s="18">
        <v>133.7</v>
      </c>
      <c r="I590" s="33">
        <f t="shared" si="24"/>
        <v>100</v>
      </c>
    </row>
    <row r="591" spans="1:9" ht="15.75">
      <c r="A591" s="5" t="s">
        <v>88</v>
      </c>
      <c r="B591" s="45"/>
      <c r="C591" s="50" t="s">
        <v>60</v>
      </c>
      <c r="D591" s="50" t="s">
        <v>60</v>
      </c>
      <c r="E591" s="44"/>
      <c r="F591" s="45"/>
      <c r="G591" s="18">
        <f>SUM(G592)</f>
        <v>2120</v>
      </c>
      <c r="H591" s="18">
        <f>SUM(H592)</f>
        <v>2119.3</v>
      </c>
      <c r="I591" s="33">
        <f aca="true" t="shared" si="30" ref="I591:I653">H591/G591*100</f>
        <v>99.96698113207549</v>
      </c>
    </row>
    <row r="592" spans="1:9" ht="15.75">
      <c r="A592" s="5" t="s">
        <v>42</v>
      </c>
      <c r="B592" s="45"/>
      <c r="C592" s="50" t="s">
        <v>60</v>
      </c>
      <c r="D592" s="50" t="s">
        <v>60</v>
      </c>
      <c r="E592" s="54" t="s">
        <v>43</v>
      </c>
      <c r="F592" s="45"/>
      <c r="G592" s="18">
        <f>SUM(G593)</f>
        <v>2120</v>
      </c>
      <c r="H592" s="18">
        <f>SUM(H593)</f>
        <v>2119.3</v>
      </c>
      <c r="I592" s="33">
        <f t="shared" si="30"/>
        <v>99.96698113207549</v>
      </c>
    </row>
    <row r="593" spans="1:9" ht="31.5">
      <c r="A593" s="12" t="s">
        <v>216</v>
      </c>
      <c r="B593" s="50"/>
      <c r="C593" s="50" t="s">
        <v>60</v>
      </c>
      <c r="D593" s="50" t="s">
        <v>60</v>
      </c>
      <c r="E593" s="54" t="s">
        <v>255</v>
      </c>
      <c r="F593" s="50"/>
      <c r="G593" s="18">
        <f>SUM(G594,G595)</f>
        <v>2120</v>
      </c>
      <c r="H593" s="18">
        <f>SUM(H594,H595)</f>
        <v>2119.3</v>
      </c>
      <c r="I593" s="33">
        <f t="shared" si="30"/>
        <v>99.96698113207549</v>
      </c>
    </row>
    <row r="594" spans="1:9" ht="31.5">
      <c r="A594" s="13" t="s">
        <v>274</v>
      </c>
      <c r="B594" s="50"/>
      <c r="C594" s="50" t="s">
        <v>60</v>
      </c>
      <c r="D594" s="50" t="s">
        <v>60</v>
      </c>
      <c r="E594" s="54" t="s">
        <v>255</v>
      </c>
      <c r="F594" s="50">
        <v>244</v>
      </c>
      <c r="G594" s="18">
        <v>1100</v>
      </c>
      <c r="H594" s="18">
        <v>1099.3</v>
      </c>
      <c r="I594" s="33">
        <f t="shared" si="30"/>
        <v>99.93636363636364</v>
      </c>
    </row>
    <row r="595" spans="1:9" ht="15.75">
      <c r="A595" s="12" t="s">
        <v>265</v>
      </c>
      <c r="B595" s="50"/>
      <c r="C595" s="50" t="s">
        <v>60</v>
      </c>
      <c r="D595" s="50" t="s">
        <v>60</v>
      </c>
      <c r="E595" s="54" t="s">
        <v>255</v>
      </c>
      <c r="F595" s="50">
        <v>622</v>
      </c>
      <c r="G595" s="18">
        <v>1020</v>
      </c>
      <c r="H595" s="18">
        <v>1020</v>
      </c>
      <c r="I595" s="33">
        <f t="shared" si="30"/>
        <v>100</v>
      </c>
    </row>
    <row r="596" spans="1:9" ht="15.75">
      <c r="A596" s="5" t="s">
        <v>188</v>
      </c>
      <c r="B596" s="45"/>
      <c r="C596" s="45" t="s">
        <v>92</v>
      </c>
      <c r="D596" s="44"/>
      <c r="E596" s="44"/>
      <c r="F596" s="44"/>
      <c r="G596" s="18">
        <f>SUM(G597,G638)</f>
        <v>90718.4</v>
      </c>
      <c r="H596" s="18">
        <f>SUM(H597,H638)</f>
        <v>90577.3</v>
      </c>
      <c r="I596" s="33">
        <f t="shared" si="30"/>
        <v>99.84446374715604</v>
      </c>
    </row>
    <row r="597" spans="1:9" ht="15.75">
      <c r="A597" s="4" t="s">
        <v>93</v>
      </c>
      <c r="B597" s="48"/>
      <c r="C597" s="48" t="s">
        <v>92</v>
      </c>
      <c r="D597" s="48" t="s">
        <v>7</v>
      </c>
      <c r="E597" s="49"/>
      <c r="F597" s="49"/>
      <c r="G597" s="18">
        <f>SUM(G598,G601,G605,G608,G613)</f>
        <v>72821</v>
      </c>
      <c r="H597" s="18">
        <f>SUM(H598,H601,H605,H608,H613)</f>
        <v>72806.1</v>
      </c>
      <c r="I597" s="33">
        <f t="shared" si="30"/>
        <v>99.97953886928222</v>
      </c>
    </row>
    <row r="598" spans="1:9" ht="31.5">
      <c r="A598" s="13" t="s">
        <v>201</v>
      </c>
      <c r="B598" s="48"/>
      <c r="C598" s="48" t="s">
        <v>92</v>
      </c>
      <c r="D598" s="48" t="s">
        <v>7</v>
      </c>
      <c r="E598" s="49" t="s">
        <v>158</v>
      </c>
      <c r="F598" s="49"/>
      <c r="G598" s="18">
        <f>SUM(G599)</f>
        <v>23284.8</v>
      </c>
      <c r="H598" s="18">
        <f>SUM(H599)</f>
        <v>23284.8</v>
      </c>
      <c r="I598" s="33">
        <f t="shared" si="30"/>
        <v>100</v>
      </c>
    </row>
    <row r="599" spans="1:9" ht="31.5">
      <c r="A599" s="13" t="s">
        <v>40</v>
      </c>
      <c r="B599" s="48"/>
      <c r="C599" s="48" t="s">
        <v>92</v>
      </c>
      <c r="D599" s="48" t="s">
        <v>7</v>
      </c>
      <c r="E599" s="49" t="s">
        <v>159</v>
      </c>
      <c r="F599" s="49"/>
      <c r="G599" s="18">
        <f>SUM(G600)</f>
        <v>23284.8</v>
      </c>
      <c r="H599" s="18">
        <f>SUM(H600)</f>
        <v>23284.8</v>
      </c>
      <c r="I599" s="33">
        <f t="shared" si="30"/>
        <v>100</v>
      </c>
    </row>
    <row r="600" spans="1:9" ht="47.25">
      <c r="A600" s="12" t="s">
        <v>264</v>
      </c>
      <c r="B600" s="48"/>
      <c r="C600" s="48" t="s">
        <v>92</v>
      </c>
      <c r="D600" s="48" t="s">
        <v>7</v>
      </c>
      <c r="E600" s="49" t="s">
        <v>159</v>
      </c>
      <c r="F600" s="45">
        <v>621</v>
      </c>
      <c r="G600" s="18">
        <v>23284.8</v>
      </c>
      <c r="H600" s="18">
        <v>23284.8</v>
      </c>
      <c r="I600" s="33">
        <f t="shared" si="30"/>
        <v>100</v>
      </c>
    </row>
    <row r="601" spans="1:9" ht="15.75">
      <c r="A601" s="4" t="s">
        <v>94</v>
      </c>
      <c r="B601" s="48"/>
      <c r="C601" s="48" t="s">
        <v>92</v>
      </c>
      <c r="D601" s="48" t="s">
        <v>7</v>
      </c>
      <c r="E601" s="49" t="s">
        <v>95</v>
      </c>
      <c r="F601" s="45"/>
      <c r="G601" s="18">
        <f>SUM(G602)</f>
        <v>4248.3</v>
      </c>
      <c r="H601" s="18">
        <f>SUM(H602)</f>
        <v>4248.3</v>
      </c>
      <c r="I601" s="33">
        <f t="shared" si="30"/>
        <v>100</v>
      </c>
    </row>
    <row r="602" spans="1:9" ht="31.5">
      <c r="A602" s="4" t="s">
        <v>40</v>
      </c>
      <c r="B602" s="48"/>
      <c r="C602" s="48" t="s">
        <v>92</v>
      </c>
      <c r="D602" s="48" t="s">
        <v>7</v>
      </c>
      <c r="E602" s="49" t="s">
        <v>96</v>
      </c>
      <c r="F602" s="39"/>
      <c r="G602" s="18">
        <f>SUM(G603,G604)</f>
        <v>4248.3</v>
      </c>
      <c r="H602" s="18">
        <f>SUM(H603,H604)</f>
        <v>4248.3</v>
      </c>
      <c r="I602" s="33">
        <f t="shared" si="30"/>
        <v>100</v>
      </c>
    </row>
    <row r="603" spans="1:9" ht="47.25">
      <c r="A603" s="13" t="s">
        <v>268</v>
      </c>
      <c r="B603" s="48"/>
      <c r="C603" s="48" t="s">
        <v>92</v>
      </c>
      <c r="D603" s="48" t="s">
        <v>7</v>
      </c>
      <c r="E603" s="49" t="s">
        <v>96</v>
      </c>
      <c r="F603" s="17" t="s">
        <v>269</v>
      </c>
      <c r="G603" s="18">
        <v>4028.3</v>
      </c>
      <c r="H603" s="18">
        <v>4028.3</v>
      </c>
      <c r="I603" s="33">
        <f t="shared" si="30"/>
        <v>100</v>
      </c>
    </row>
    <row r="604" spans="1:9" ht="15.75">
      <c r="A604" s="13" t="s">
        <v>276</v>
      </c>
      <c r="B604" s="48"/>
      <c r="C604" s="48" t="s">
        <v>92</v>
      </c>
      <c r="D604" s="48" t="s">
        <v>7</v>
      </c>
      <c r="E604" s="49" t="s">
        <v>96</v>
      </c>
      <c r="F604" s="17" t="s">
        <v>417</v>
      </c>
      <c r="G604" s="18">
        <v>220</v>
      </c>
      <c r="H604" s="21">
        <v>220</v>
      </c>
      <c r="I604" s="33">
        <f t="shared" si="30"/>
        <v>100</v>
      </c>
    </row>
    <row r="605" spans="1:9" ht="15.75">
      <c r="A605" s="4" t="s">
        <v>97</v>
      </c>
      <c r="B605" s="48"/>
      <c r="C605" s="48" t="s">
        <v>92</v>
      </c>
      <c r="D605" s="48" t="s">
        <v>7</v>
      </c>
      <c r="E605" s="49" t="s">
        <v>98</v>
      </c>
      <c r="F605" s="39"/>
      <c r="G605" s="18">
        <f>SUM(G606)</f>
        <v>15230.2</v>
      </c>
      <c r="H605" s="18">
        <f>SUM(H606)</f>
        <v>15230.2</v>
      </c>
      <c r="I605" s="33">
        <f t="shared" si="30"/>
        <v>100</v>
      </c>
    </row>
    <row r="606" spans="1:9" ht="31.5">
      <c r="A606" s="4" t="s">
        <v>40</v>
      </c>
      <c r="B606" s="48"/>
      <c r="C606" s="48" t="s">
        <v>92</v>
      </c>
      <c r="D606" s="48" t="s">
        <v>7</v>
      </c>
      <c r="E606" s="49" t="s">
        <v>99</v>
      </c>
      <c r="F606" s="39"/>
      <c r="G606" s="18">
        <f>SUM(G607)</f>
        <v>15230.2</v>
      </c>
      <c r="H606" s="18">
        <f>SUM(H607)</f>
        <v>15230.2</v>
      </c>
      <c r="I606" s="33">
        <f t="shared" si="30"/>
        <v>100</v>
      </c>
    </row>
    <row r="607" spans="1:9" ht="47.25">
      <c r="A607" s="13" t="s">
        <v>268</v>
      </c>
      <c r="B607" s="48"/>
      <c r="C607" s="48" t="s">
        <v>92</v>
      </c>
      <c r="D607" s="48" t="s">
        <v>7</v>
      </c>
      <c r="E607" s="49" t="s">
        <v>99</v>
      </c>
      <c r="F607" s="45">
        <v>611</v>
      </c>
      <c r="G607" s="18">
        <v>15230.2</v>
      </c>
      <c r="H607" s="18">
        <v>15230.2</v>
      </c>
      <c r="I607" s="33">
        <f t="shared" si="30"/>
        <v>100</v>
      </c>
    </row>
    <row r="608" spans="1:9" ht="15.75">
      <c r="A608" s="13" t="s">
        <v>225</v>
      </c>
      <c r="B608" s="48"/>
      <c r="C608" s="48" t="s">
        <v>92</v>
      </c>
      <c r="D608" s="48" t="s">
        <v>7</v>
      </c>
      <c r="E608" s="49" t="s">
        <v>226</v>
      </c>
      <c r="F608" s="48"/>
      <c r="G608" s="18">
        <f>SUM(G609)</f>
        <v>947.7</v>
      </c>
      <c r="H608" s="18">
        <f>SUM(H609)</f>
        <v>947.7</v>
      </c>
      <c r="I608" s="33">
        <f t="shared" si="30"/>
        <v>100</v>
      </c>
    </row>
    <row r="609" spans="1:9" ht="47.25">
      <c r="A609" s="12" t="s">
        <v>420</v>
      </c>
      <c r="B609" s="50"/>
      <c r="C609" s="48" t="s">
        <v>92</v>
      </c>
      <c r="D609" s="48" t="s">
        <v>7</v>
      </c>
      <c r="E609" s="49" t="s">
        <v>421</v>
      </c>
      <c r="F609" s="48"/>
      <c r="G609" s="18">
        <f>SUM(G610)</f>
        <v>947.7</v>
      </c>
      <c r="H609" s="18">
        <f>SUM(H610)</f>
        <v>947.7</v>
      </c>
      <c r="I609" s="33">
        <f t="shared" si="30"/>
        <v>100</v>
      </c>
    </row>
    <row r="610" spans="1:9" ht="48" customHeight="1">
      <c r="A610" s="12" t="s">
        <v>422</v>
      </c>
      <c r="B610" s="50"/>
      <c r="C610" s="48" t="s">
        <v>92</v>
      </c>
      <c r="D610" s="48" t="s">
        <v>7</v>
      </c>
      <c r="E610" s="49" t="s">
        <v>423</v>
      </c>
      <c r="F610" s="48"/>
      <c r="G610" s="18">
        <f>SUM(G611,G612)</f>
        <v>947.7</v>
      </c>
      <c r="H610" s="18">
        <f>SUM(H611,H612)</f>
        <v>947.7</v>
      </c>
      <c r="I610" s="33">
        <f t="shared" si="30"/>
        <v>100</v>
      </c>
    </row>
    <row r="611" spans="1:9" ht="47.25">
      <c r="A611" s="12" t="s">
        <v>268</v>
      </c>
      <c r="B611" s="45"/>
      <c r="C611" s="48" t="s">
        <v>92</v>
      </c>
      <c r="D611" s="48" t="s">
        <v>7</v>
      </c>
      <c r="E611" s="49" t="s">
        <v>423</v>
      </c>
      <c r="F611" s="48">
        <v>611</v>
      </c>
      <c r="G611" s="18">
        <v>448.1</v>
      </c>
      <c r="H611" s="21">
        <v>448.1</v>
      </c>
      <c r="I611" s="33">
        <f t="shared" si="30"/>
        <v>100</v>
      </c>
    </row>
    <row r="612" spans="1:9" ht="16.5" customHeight="1">
      <c r="A612" s="12" t="s">
        <v>264</v>
      </c>
      <c r="B612" s="45"/>
      <c r="C612" s="48" t="s">
        <v>92</v>
      </c>
      <c r="D612" s="48" t="s">
        <v>7</v>
      </c>
      <c r="E612" s="49" t="s">
        <v>423</v>
      </c>
      <c r="F612" s="48">
        <v>621</v>
      </c>
      <c r="G612" s="18">
        <v>499.6</v>
      </c>
      <c r="H612" s="18">
        <v>499.6</v>
      </c>
      <c r="I612" s="33">
        <f t="shared" si="30"/>
        <v>100</v>
      </c>
    </row>
    <row r="613" spans="1:9" ht="15.75">
      <c r="A613" s="5" t="s">
        <v>42</v>
      </c>
      <c r="B613" s="45"/>
      <c r="C613" s="48" t="s">
        <v>92</v>
      </c>
      <c r="D613" s="48" t="s">
        <v>7</v>
      </c>
      <c r="E613" s="49" t="s">
        <v>43</v>
      </c>
      <c r="F613" s="45"/>
      <c r="G613" s="18">
        <f>SUM(G614,G616,G622,G624,G627,G629,G632,G636)</f>
        <v>29110</v>
      </c>
      <c r="H613" s="18">
        <f>SUM(H614,H616,H622,H624,H627,H629,H632,H636)</f>
        <v>29095.100000000002</v>
      </c>
      <c r="I613" s="33">
        <f t="shared" si="30"/>
        <v>99.9488148402611</v>
      </c>
    </row>
    <row r="614" spans="1:9" ht="47.25">
      <c r="A614" s="12" t="s">
        <v>442</v>
      </c>
      <c r="B614" s="45"/>
      <c r="C614" s="48" t="s">
        <v>92</v>
      </c>
      <c r="D614" s="48" t="s">
        <v>7</v>
      </c>
      <c r="E614" s="44" t="s">
        <v>252</v>
      </c>
      <c r="F614" s="45"/>
      <c r="G614" s="18">
        <f>SUM(G615)</f>
        <v>65</v>
      </c>
      <c r="H614" s="18">
        <f>SUM(H615)</f>
        <v>65</v>
      </c>
      <c r="I614" s="33">
        <f t="shared" si="30"/>
        <v>100</v>
      </c>
    </row>
    <row r="615" spans="1:9" ht="31.5">
      <c r="A615" s="13" t="s">
        <v>274</v>
      </c>
      <c r="B615" s="45"/>
      <c r="C615" s="48" t="s">
        <v>92</v>
      </c>
      <c r="D615" s="48" t="s">
        <v>7</v>
      </c>
      <c r="E615" s="44" t="s">
        <v>252</v>
      </c>
      <c r="F615" s="54">
        <v>244</v>
      </c>
      <c r="G615" s="21">
        <v>65</v>
      </c>
      <c r="H615" s="18">
        <v>65</v>
      </c>
      <c r="I615" s="33">
        <f t="shared" si="30"/>
        <v>100</v>
      </c>
    </row>
    <row r="616" spans="1:9" ht="47.25">
      <c r="A616" s="10" t="s">
        <v>184</v>
      </c>
      <c r="B616" s="48"/>
      <c r="C616" s="48" t="s">
        <v>92</v>
      </c>
      <c r="D616" s="48" t="s">
        <v>7</v>
      </c>
      <c r="E616" s="49" t="s">
        <v>253</v>
      </c>
      <c r="F616" s="50"/>
      <c r="G616" s="18">
        <f>SUM(G617,G618,G619,G620,G621)</f>
        <v>27400.6</v>
      </c>
      <c r="H616" s="18">
        <f>SUM(H617,H618,H619,H620,H621)</f>
        <v>27389.8</v>
      </c>
      <c r="I616" s="33">
        <f t="shared" si="30"/>
        <v>99.96058480471231</v>
      </c>
    </row>
    <row r="617" spans="1:9" ht="31.5">
      <c r="A617" s="13" t="s">
        <v>274</v>
      </c>
      <c r="B617" s="48"/>
      <c r="C617" s="48" t="s">
        <v>92</v>
      </c>
      <c r="D617" s="48" t="s">
        <v>7</v>
      </c>
      <c r="E617" s="49" t="s">
        <v>253</v>
      </c>
      <c r="F617" s="45">
        <v>244</v>
      </c>
      <c r="G617" s="21">
        <v>1690</v>
      </c>
      <c r="H617" s="18">
        <v>1686.6</v>
      </c>
      <c r="I617" s="33">
        <f t="shared" si="30"/>
        <v>99.79881656804733</v>
      </c>
    </row>
    <row r="618" spans="1:9" ht="47.25">
      <c r="A618" s="12" t="s">
        <v>268</v>
      </c>
      <c r="B618" s="48"/>
      <c r="C618" s="48" t="s">
        <v>92</v>
      </c>
      <c r="D618" s="48" t="s">
        <v>7</v>
      </c>
      <c r="E618" s="49" t="s">
        <v>253</v>
      </c>
      <c r="F618" s="45">
        <v>611</v>
      </c>
      <c r="G618" s="21">
        <v>192.1</v>
      </c>
      <c r="H618" s="18">
        <v>192.1</v>
      </c>
      <c r="I618" s="33">
        <f t="shared" si="30"/>
        <v>100</v>
      </c>
    </row>
    <row r="619" spans="1:9" ht="15.75">
      <c r="A619" s="13" t="s">
        <v>276</v>
      </c>
      <c r="B619" s="48"/>
      <c r="C619" s="48" t="s">
        <v>92</v>
      </c>
      <c r="D619" s="48" t="s">
        <v>7</v>
      </c>
      <c r="E619" s="49" t="s">
        <v>253</v>
      </c>
      <c r="F619" s="45">
        <v>612</v>
      </c>
      <c r="G619" s="21">
        <v>1869.1</v>
      </c>
      <c r="H619" s="18">
        <v>1868.4</v>
      </c>
      <c r="I619" s="33">
        <f t="shared" si="30"/>
        <v>99.96254882028785</v>
      </c>
    </row>
    <row r="620" spans="1:9" ht="47.25">
      <c r="A620" s="12" t="s">
        <v>264</v>
      </c>
      <c r="B620" s="48"/>
      <c r="C620" s="48" t="s">
        <v>92</v>
      </c>
      <c r="D620" s="48" t="s">
        <v>7</v>
      </c>
      <c r="E620" s="49" t="s">
        <v>253</v>
      </c>
      <c r="F620" s="45">
        <v>621</v>
      </c>
      <c r="G620" s="21">
        <v>214.2</v>
      </c>
      <c r="H620" s="18">
        <v>214.2</v>
      </c>
      <c r="I620" s="33">
        <f t="shared" si="30"/>
        <v>100</v>
      </c>
    </row>
    <row r="621" spans="1:9" ht="15.75">
      <c r="A621" s="12" t="s">
        <v>265</v>
      </c>
      <c r="B621" s="48"/>
      <c r="C621" s="48" t="s">
        <v>92</v>
      </c>
      <c r="D621" s="48" t="s">
        <v>7</v>
      </c>
      <c r="E621" s="49" t="s">
        <v>253</v>
      </c>
      <c r="F621" s="45">
        <v>622</v>
      </c>
      <c r="G621" s="21">
        <v>23435.2</v>
      </c>
      <c r="H621" s="18">
        <v>23428.5</v>
      </c>
      <c r="I621" s="33">
        <f t="shared" si="30"/>
        <v>99.97141052775312</v>
      </c>
    </row>
    <row r="622" spans="1:9" ht="63">
      <c r="A622" s="10" t="s">
        <v>344</v>
      </c>
      <c r="B622" s="48"/>
      <c r="C622" s="48" t="s">
        <v>92</v>
      </c>
      <c r="D622" s="48" t="s">
        <v>7</v>
      </c>
      <c r="E622" s="49" t="s">
        <v>241</v>
      </c>
      <c r="F622" s="45"/>
      <c r="G622" s="18">
        <f>SUM(G623)</f>
        <v>40</v>
      </c>
      <c r="H622" s="18">
        <f>SUM(H623)</f>
        <v>39.5</v>
      </c>
      <c r="I622" s="33">
        <f t="shared" si="30"/>
        <v>98.75</v>
      </c>
    </row>
    <row r="623" spans="1:9" ht="31.5">
      <c r="A623" s="13" t="s">
        <v>274</v>
      </c>
      <c r="B623" s="48"/>
      <c r="C623" s="48" t="s">
        <v>92</v>
      </c>
      <c r="D623" s="48" t="s">
        <v>7</v>
      </c>
      <c r="E623" s="49" t="s">
        <v>241</v>
      </c>
      <c r="F623" s="45">
        <v>244</v>
      </c>
      <c r="G623" s="21">
        <v>40</v>
      </c>
      <c r="H623" s="18">
        <v>39.5</v>
      </c>
      <c r="I623" s="33">
        <f t="shared" si="30"/>
        <v>98.75</v>
      </c>
    </row>
    <row r="624" spans="1:9" ht="47.25">
      <c r="A624" s="5" t="s">
        <v>353</v>
      </c>
      <c r="B624" s="45"/>
      <c r="C624" s="48" t="s">
        <v>92</v>
      </c>
      <c r="D624" s="48" t="s">
        <v>7</v>
      </c>
      <c r="E624" s="44" t="s">
        <v>240</v>
      </c>
      <c r="F624" s="54"/>
      <c r="G624" s="18">
        <f>SUM(G625,G626)</f>
        <v>683.5</v>
      </c>
      <c r="H624" s="18">
        <f>SUM(H625,H626)</f>
        <v>683.5</v>
      </c>
      <c r="I624" s="33">
        <f t="shared" si="30"/>
        <v>100</v>
      </c>
    </row>
    <row r="625" spans="1:9" ht="47.25">
      <c r="A625" s="13" t="s">
        <v>268</v>
      </c>
      <c r="B625" s="45"/>
      <c r="C625" s="48" t="s">
        <v>92</v>
      </c>
      <c r="D625" s="48" t="s">
        <v>7</v>
      </c>
      <c r="E625" s="44" t="s">
        <v>240</v>
      </c>
      <c r="F625" s="45">
        <v>611</v>
      </c>
      <c r="G625" s="21">
        <v>619.9</v>
      </c>
      <c r="H625" s="18">
        <v>619.9</v>
      </c>
      <c r="I625" s="33">
        <f t="shared" si="30"/>
        <v>100</v>
      </c>
    </row>
    <row r="626" spans="1:9" ht="47.25">
      <c r="A626" s="12" t="s">
        <v>264</v>
      </c>
      <c r="B626" s="45"/>
      <c r="C626" s="48" t="s">
        <v>92</v>
      </c>
      <c r="D626" s="48" t="s">
        <v>7</v>
      </c>
      <c r="E626" s="44" t="s">
        <v>240</v>
      </c>
      <c r="F626" s="45">
        <v>621</v>
      </c>
      <c r="G626" s="21">
        <v>63.6</v>
      </c>
      <c r="H626" s="18">
        <v>63.6</v>
      </c>
      <c r="I626" s="33">
        <f t="shared" si="30"/>
        <v>100</v>
      </c>
    </row>
    <row r="627" spans="1:9" ht="63">
      <c r="A627" s="10" t="s">
        <v>210</v>
      </c>
      <c r="B627" s="45"/>
      <c r="C627" s="48" t="s">
        <v>92</v>
      </c>
      <c r="D627" s="48" t="s">
        <v>7</v>
      </c>
      <c r="E627" s="44" t="s">
        <v>250</v>
      </c>
      <c r="F627" s="45"/>
      <c r="G627" s="18">
        <f>SUM(G628)</f>
        <v>230.9</v>
      </c>
      <c r="H627" s="18">
        <f>SUM(H628)</f>
        <v>230.9</v>
      </c>
      <c r="I627" s="33">
        <f t="shared" si="30"/>
        <v>100</v>
      </c>
    </row>
    <row r="628" spans="1:9" ht="15.75">
      <c r="A628" s="13" t="s">
        <v>276</v>
      </c>
      <c r="B628" s="45"/>
      <c r="C628" s="48" t="s">
        <v>92</v>
      </c>
      <c r="D628" s="48" t="s">
        <v>7</v>
      </c>
      <c r="E628" s="44" t="s">
        <v>250</v>
      </c>
      <c r="F628" s="45">
        <v>612</v>
      </c>
      <c r="G628" s="21">
        <v>230.9</v>
      </c>
      <c r="H628" s="18">
        <v>230.9</v>
      </c>
      <c r="I628" s="33">
        <f t="shared" si="30"/>
        <v>100</v>
      </c>
    </row>
    <row r="629" spans="1:9" ht="47.25">
      <c r="A629" s="5" t="s">
        <v>217</v>
      </c>
      <c r="B629" s="48"/>
      <c r="C629" s="48" t="s">
        <v>92</v>
      </c>
      <c r="D629" s="48" t="s">
        <v>7</v>
      </c>
      <c r="E629" s="49" t="s">
        <v>254</v>
      </c>
      <c r="F629" s="48"/>
      <c r="G629" s="18">
        <f>SUM(G630,G631)</f>
        <v>270</v>
      </c>
      <c r="H629" s="18">
        <f>SUM(H630,H631)</f>
        <v>266.4</v>
      </c>
      <c r="I629" s="33">
        <f t="shared" si="30"/>
        <v>98.66666666666666</v>
      </c>
    </row>
    <row r="630" spans="1:9" ht="15.75">
      <c r="A630" s="13" t="s">
        <v>276</v>
      </c>
      <c r="B630" s="45"/>
      <c r="C630" s="48" t="s">
        <v>92</v>
      </c>
      <c r="D630" s="48" t="s">
        <v>7</v>
      </c>
      <c r="E630" s="44" t="s">
        <v>254</v>
      </c>
      <c r="F630" s="45">
        <v>612</v>
      </c>
      <c r="G630" s="21">
        <v>110</v>
      </c>
      <c r="H630" s="18">
        <v>109.3</v>
      </c>
      <c r="I630" s="33">
        <f t="shared" si="30"/>
        <v>99.36363636363636</v>
      </c>
    </row>
    <row r="631" spans="1:9" ht="15.75">
      <c r="A631" s="12" t="s">
        <v>265</v>
      </c>
      <c r="B631" s="45"/>
      <c r="C631" s="48" t="s">
        <v>92</v>
      </c>
      <c r="D631" s="48" t="s">
        <v>7</v>
      </c>
      <c r="E631" s="44" t="s">
        <v>254</v>
      </c>
      <c r="F631" s="45">
        <v>622</v>
      </c>
      <c r="G631" s="21">
        <v>160</v>
      </c>
      <c r="H631" s="18">
        <v>157.1</v>
      </c>
      <c r="I631" s="33">
        <f t="shared" si="30"/>
        <v>98.1875</v>
      </c>
    </row>
    <row r="632" spans="1:9" ht="63">
      <c r="A632" s="13" t="s">
        <v>443</v>
      </c>
      <c r="B632" s="45"/>
      <c r="C632" s="48" t="s">
        <v>92</v>
      </c>
      <c r="D632" s="48" t="s">
        <v>7</v>
      </c>
      <c r="E632" s="57" t="s">
        <v>444</v>
      </c>
      <c r="F632" s="45"/>
      <c r="G632" s="21">
        <f>SUM(G633:G634,G635)</f>
        <v>355</v>
      </c>
      <c r="H632" s="21">
        <f>SUM(H633:H634,H635)</f>
        <v>355</v>
      </c>
      <c r="I632" s="33">
        <f t="shared" si="30"/>
        <v>100</v>
      </c>
    </row>
    <row r="633" spans="1:9" ht="31.5">
      <c r="A633" s="13" t="s">
        <v>274</v>
      </c>
      <c r="B633" s="45"/>
      <c r="C633" s="48" t="s">
        <v>92</v>
      </c>
      <c r="D633" s="48" t="s">
        <v>7</v>
      </c>
      <c r="E633" s="57" t="s">
        <v>444</v>
      </c>
      <c r="F633" s="45">
        <v>244</v>
      </c>
      <c r="G633" s="21">
        <v>315</v>
      </c>
      <c r="H633" s="18">
        <v>315</v>
      </c>
      <c r="I633" s="33">
        <f t="shared" si="30"/>
        <v>100</v>
      </c>
    </row>
    <row r="634" spans="1:9" ht="15.75">
      <c r="A634" s="13" t="s">
        <v>276</v>
      </c>
      <c r="B634" s="45"/>
      <c r="C634" s="48" t="s">
        <v>92</v>
      </c>
      <c r="D634" s="48" t="s">
        <v>7</v>
      </c>
      <c r="E634" s="57" t="s">
        <v>444</v>
      </c>
      <c r="F634" s="45">
        <v>612</v>
      </c>
      <c r="G634" s="21">
        <v>20</v>
      </c>
      <c r="H634" s="18">
        <v>20</v>
      </c>
      <c r="I634" s="33">
        <f t="shared" si="30"/>
        <v>100</v>
      </c>
    </row>
    <row r="635" spans="1:9" ht="19.5" customHeight="1">
      <c r="A635" s="12" t="s">
        <v>265</v>
      </c>
      <c r="B635" s="45"/>
      <c r="C635" s="48" t="s">
        <v>92</v>
      </c>
      <c r="D635" s="48" t="s">
        <v>7</v>
      </c>
      <c r="E635" s="57" t="s">
        <v>444</v>
      </c>
      <c r="F635" s="45">
        <v>622</v>
      </c>
      <c r="G635" s="21">
        <v>20</v>
      </c>
      <c r="H635" s="18">
        <v>20</v>
      </c>
      <c r="I635" s="33">
        <f t="shared" si="30"/>
        <v>100</v>
      </c>
    </row>
    <row r="636" spans="1:9" ht="48.75" customHeight="1">
      <c r="A636" s="13" t="s">
        <v>345</v>
      </c>
      <c r="B636" s="45"/>
      <c r="C636" s="48" t="s">
        <v>92</v>
      </c>
      <c r="D636" s="48" t="s">
        <v>7</v>
      </c>
      <c r="E636" s="57" t="s">
        <v>346</v>
      </c>
      <c r="F636" s="45"/>
      <c r="G636" s="18">
        <f>SUM(G637)</f>
        <v>65</v>
      </c>
      <c r="H636" s="18">
        <f>SUM(H637)</f>
        <v>65</v>
      </c>
      <c r="I636" s="33">
        <f t="shared" si="30"/>
        <v>100</v>
      </c>
    </row>
    <row r="637" spans="1:9" ht="31.5">
      <c r="A637" s="13" t="s">
        <v>274</v>
      </c>
      <c r="B637" s="45"/>
      <c r="C637" s="48" t="s">
        <v>92</v>
      </c>
      <c r="D637" s="48" t="s">
        <v>7</v>
      </c>
      <c r="E637" s="57" t="s">
        <v>346</v>
      </c>
      <c r="F637" s="45">
        <v>244</v>
      </c>
      <c r="G637" s="21">
        <v>65</v>
      </c>
      <c r="H637" s="18">
        <v>65</v>
      </c>
      <c r="I637" s="33">
        <f t="shared" si="30"/>
        <v>100</v>
      </c>
    </row>
    <row r="638" spans="1:9" ht="31.5">
      <c r="A638" s="5" t="s">
        <v>189</v>
      </c>
      <c r="B638" s="48"/>
      <c r="C638" s="48" t="s">
        <v>92</v>
      </c>
      <c r="D638" s="48" t="s">
        <v>15</v>
      </c>
      <c r="E638" s="48"/>
      <c r="F638" s="48"/>
      <c r="G638" s="18">
        <f>SUM(G639,G646)</f>
        <v>17897.4</v>
      </c>
      <c r="H638" s="18">
        <f>SUM(H639,H646)</f>
        <v>17771.2</v>
      </c>
      <c r="I638" s="33">
        <f t="shared" si="30"/>
        <v>99.29486964587035</v>
      </c>
    </row>
    <row r="639" spans="1:9" ht="63">
      <c r="A639" s="5" t="s">
        <v>10</v>
      </c>
      <c r="B639" s="48"/>
      <c r="C639" s="48" t="s">
        <v>92</v>
      </c>
      <c r="D639" s="48" t="s">
        <v>15</v>
      </c>
      <c r="E639" s="48" t="s">
        <v>11</v>
      </c>
      <c r="F639" s="39"/>
      <c r="G639" s="18">
        <f>SUM(G640)</f>
        <v>2979.7</v>
      </c>
      <c r="H639" s="18">
        <f>SUM(H640)</f>
        <v>2853.5</v>
      </c>
      <c r="I639" s="33">
        <f t="shared" si="30"/>
        <v>95.76467429607008</v>
      </c>
    </row>
    <row r="640" spans="1:9" ht="15.75">
      <c r="A640" s="5" t="s">
        <v>16</v>
      </c>
      <c r="B640" s="48"/>
      <c r="C640" s="48" t="s">
        <v>92</v>
      </c>
      <c r="D640" s="48" t="s">
        <v>15</v>
      </c>
      <c r="E640" s="48" t="s">
        <v>17</v>
      </c>
      <c r="F640" s="39"/>
      <c r="G640" s="18">
        <f>SUM(G641:G645)</f>
        <v>2979.7</v>
      </c>
      <c r="H640" s="18">
        <f>SUM(H641:H645)</f>
        <v>2853.5</v>
      </c>
      <c r="I640" s="33">
        <f t="shared" si="30"/>
        <v>95.76467429607008</v>
      </c>
    </row>
    <row r="641" spans="1:9" ht="15.75">
      <c r="A641" s="13" t="s">
        <v>272</v>
      </c>
      <c r="B641" s="48"/>
      <c r="C641" s="48" t="s">
        <v>92</v>
      </c>
      <c r="D641" s="48" t="s">
        <v>15</v>
      </c>
      <c r="E641" s="48" t="s">
        <v>17</v>
      </c>
      <c r="F641" s="50">
        <v>111</v>
      </c>
      <c r="G641" s="18">
        <v>2342.6</v>
      </c>
      <c r="H641" s="18">
        <v>2218.7</v>
      </c>
      <c r="I641" s="33">
        <f t="shared" si="30"/>
        <v>94.71100486638777</v>
      </c>
    </row>
    <row r="642" spans="1:9" ht="31.5">
      <c r="A642" s="13" t="s">
        <v>304</v>
      </c>
      <c r="B642" s="48"/>
      <c r="C642" s="48" t="s">
        <v>92</v>
      </c>
      <c r="D642" s="48" t="s">
        <v>15</v>
      </c>
      <c r="E642" s="48" t="s">
        <v>17</v>
      </c>
      <c r="F642" s="50">
        <v>112</v>
      </c>
      <c r="G642" s="18">
        <v>452.5</v>
      </c>
      <c r="H642" s="18">
        <v>452.5</v>
      </c>
      <c r="I642" s="33">
        <f t="shared" si="30"/>
        <v>100</v>
      </c>
    </row>
    <row r="643" spans="1:9" ht="31.5">
      <c r="A643" s="13" t="s">
        <v>273</v>
      </c>
      <c r="B643" s="48"/>
      <c r="C643" s="48" t="s">
        <v>92</v>
      </c>
      <c r="D643" s="48" t="s">
        <v>15</v>
      </c>
      <c r="E643" s="48" t="s">
        <v>17</v>
      </c>
      <c r="F643" s="50">
        <v>242</v>
      </c>
      <c r="G643" s="18">
        <v>55.5</v>
      </c>
      <c r="H643" s="18">
        <v>53.4</v>
      </c>
      <c r="I643" s="33">
        <f t="shared" si="30"/>
        <v>96.21621621621621</v>
      </c>
    </row>
    <row r="644" spans="1:9" ht="31.5">
      <c r="A644" s="13" t="s">
        <v>274</v>
      </c>
      <c r="B644" s="48"/>
      <c r="C644" s="48" t="s">
        <v>92</v>
      </c>
      <c r="D644" s="48" t="s">
        <v>15</v>
      </c>
      <c r="E644" s="48" t="s">
        <v>17</v>
      </c>
      <c r="F644" s="50">
        <v>244</v>
      </c>
      <c r="G644" s="18">
        <v>127.7</v>
      </c>
      <c r="H644" s="18">
        <v>127.5</v>
      </c>
      <c r="I644" s="33">
        <f t="shared" si="30"/>
        <v>99.84338292873923</v>
      </c>
    </row>
    <row r="645" spans="1:9" ht="31.5">
      <c r="A645" s="13" t="s">
        <v>305</v>
      </c>
      <c r="B645" s="48"/>
      <c r="C645" s="48" t="s">
        <v>92</v>
      </c>
      <c r="D645" s="48" t="s">
        <v>15</v>
      </c>
      <c r="E645" s="48" t="s">
        <v>17</v>
      </c>
      <c r="F645" s="50">
        <v>851</v>
      </c>
      <c r="G645" s="18">
        <v>1.4</v>
      </c>
      <c r="H645" s="18">
        <v>1.4</v>
      </c>
      <c r="I645" s="33">
        <f t="shared" si="30"/>
        <v>100</v>
      </c>
    </row>
    <row r="646" spans="1:9" ht="78.75">
      <c r="A646" s="5" t="s">
        <v>132</v>
      </c>
      <c r="B646" s="50"/>
      <c r="C646" s="48" t="s">
        <v>92</v>
      </c>
      <c r="D646" s="48" t="s">
        <v>15</v>
      </c>
      <c r="E646" s="44" t="s">
        <v>90</v>
      </c>
      <c r="F646" s="45"/>
      <c r="G646" s="18">
        <f>SUM(G647)</f>
        <v>14917.7</v>
      </c>
      <c r="H646" s="18">
        <f>SUM(H647)</f>
        <v>14917.7</v>
      </c>
      <c r="I646" s="33">
        <f t="shared" si="30"/>
        <v>100</v>
      </c>
    </row>
    <row r="647" spans="1:9" ht="31.5">
      <c r="A647" s="5" t="s">
        <v>40</v>
      </c>
      <c r="B647" s="45"/>
      <c r="C647" s="48" t="s">
        <v>92</v>
      </c>
      <c r="D647" s="48" t="s">
        <v>15</v>
      </c>
      <c r="E647" s="44" t="s">
        <v>91</v>
      </c>
      <c r="F647" s="39"/>
      <c r="G647" s="18">
        <f>SUM(G648)</f>
        <v>14917.7</v>
      </c>
      <c r="H647" s="18">
        <f>SUM(H648)</f>
        <v>14917.7</v>
      </c>
      <c r="I647" s="33">
        <f t="shared" si="30"/>
        <v>100</v>
      </c>
    </row>
    <row r="648" spans="1:9" ht="47.25">
      <c r="A648" s="13" t="s">
        <v>268</v>
      </c>
      <c r="B648" s="45"/>
      <c r="C648" s="48" t="s">
        <v>92</v>
      </c>
      <c r="D648" s="48" t="s">
        <v>15</v>
      </c>
      <c r="E648" s="44" t="s">
        <v>91</v>
      </c>
      <c r="F648" s="45">
        <v>611</v>
      </c>
      <c r="G648" s="18">
        <v>14917.7</v>
      </c>
      <c r="H648" s="18">
        <v>14917.7</v>
      </c>
      <c r="I648" s="33">
        <f t="shared" si="30"/>
        <v>100</v>
      </c>
    </row>
    <row r="649" spans="1:9" ht="15.75">
      <c r="A649" s="5" t="s">
        <v>63</v>
      </c>
      <c r="B649" s="45"/>
      <c r="C649" s="45" t="s">
        <v>41</v>
      </c>
      <c r="D649" s="44"/>
      <c r="E649" s="44"/>
      <c r="F649" s="44"/>
      <c r="G649" s="18">
        <f>SUM(G650,G654)</f>
        <v>342.8</v>
      </c>
      <c r="H649" s="18">
        <f>SUM(H650,H654)</f>
        <v>291.4</v>
      </c>
      <c r="I649" s="33">
        <f t="shared" si="30"/>
        <v>85.00583430571761</v>
      </c>
    </row>
    <row r="650" spans="1:9" ht="15.75">
      <c r="A650" s="5" t="s">
        <v>64</v>
      </c>
      <c r="B650" s="48"/>
      <c r="C650" s="48">
        <v>10</v>
      </c>
      <c r="D650" s="48" t="s">
        <v>7</v>
      </c>
      <c r="E650" s="49"/>
      <c r="F650" s="48"/>
      <c r="G650" s="18">
        <f>SUM(G652)</f>
        <v>342.8</v>
      </c>
      <c r="H650" s="18">
        <f>SUM(H652)</f>
        <v>291.4</v>
      </c>
      <c r="I650" s="33">
        <f t="shared" si="30"/>
        <v>85.00583430571761</v>
      </c>
    </row>
    <row r="651" spans="1:9" ht="31.5">
      <c r="A651" s="5" t="s">
        <v>65</v>
      </c>
      <c r="B651" s="48"/>
      <c r="C651" s="48">
        <v>10</v>
      </c>
      <c r="D651" s="48" t="s">
        <v>7</v>
      </c>
      <c r="E651" s="49" t="s">
        <v>66</v>
      </c>
      <c r="F651" s="48"/>
      <c r="G651" s="18">
        <f>SUM(G653)</f>
        <v>342.8</v>
      </c>
      <c r="H651" s="18">
        <f>SUM(H653)</f>
        <v>291.4</v>
      </c>
      <c r="I651" s="33">
        <f t="shared" si="30"/>
        <v>85.00583430571761</v>
      </c>
    </row>
    <row r="652" spans="1:9" ht="47.25">
      <c r="A652" s="5" t="s">
        <v>127</v>
      </c>
      <c r="B652" s="48"/>
      <c r="C652" s="48">
        <v>10</v>
      </c>
      <c r="D652" s="48" t="s">
        <v>7</v>
      </c>
      <c r="E652" s="49" t="s">
        <v>67</v>
      </c>
      <c r="F652" s="48"/>
      <c r="G652" s="18">
        <f>SUM(G653)</f>
        <v>342.8</v>
      </c>
      <c r="H652" s="18">
        <f>SUM(H653)</f>
        <v>291.4</v>
      </c>
      <c r="I652" s="33">
        <f t="shared" si="30"/>
        <v>85.00583430571761</v>
      </c>
    </row>
    <row r="653" spans="1:9" ht="47.25">
      <c r="A653" s="12" t="s">
        <v>275</v>
      </c>
      <c r="B653" s="48"/>
      <c r="C653" s="48">
        <v>10</v>
      </c>
      <c r="D653" s="48" t="s">
        <v>7</v>
      </c>
      <c r="E653" s="49" t="s">
        <v>67</v>
      </c>
      <c r="F653" s="48">
        <v>321</v>
      </c>
      <c r="G653" s="18">
        <v>342.8</v>
      </c>
      <c r="H653" s="21">
        <v>291.4</v>
      </c>
      <c r="I653" s="33">
        <f t="shared" si="30"/>
        <v>85.00583430571761</v>
      </c>
    </row>
    <row r="654" spans="1:9" ht="15.75">
      <c r="A654" s="5"/>
      <c r="B654" s="39"/>
      <c r="C654" s="39"/>
      <c r="D654" s="39"/>
      <c r="E654" s="39"/>
      <c r="F654" s="39"/>
      <c r="G654" s="18"/>
      <c r="H654" s="37"/>
      <c r="I654" s="33"/>
    </row>
    <row r="655" spans="1:9" ht="31.5">
      <c r="A655" s="5" t="s">
        <v>157</v>
      </c>
      <c r="B655" s="45" t="s">
        <v>29</v>
      </c>
      <c r="C655" s="45"/>
      <c r="D655" s="39"/>
      <c r="E655" s="39"/>
      <c r="F655" s="39"/>
      <c r="G655" s="18">
        <f>SUM(G657,G677,G682,)</f>
        <v>88637.8</v>
      </c>
      <c r="H655" s="18">
        <f>SUM(H657,H677,H682,)</f>
        <v>88524.2</v>
      </c>
      <c r="I655" s="33">
        <f aca="true" t="shared" si="31" ref="I655:I718">H655/G655*100</f>
        <v>99.87183797431794</v>
      </c>
    </row>
    <row r="656" spans="1:9" ht="15.75">
      <c r="A656" s="3"/>
      <c r="B656" s="45"/>
      <c r="C656" s="45"/>
      <c r="D656" s="39"/>
      <c r="E656" s="39"/>
      <c r="F656" s="39"/>
      <c r="G656" s="18"/>
      <c r="H656" s="18"/>
      <c r="I656" s="33"/>
    </row>
    <row r="657" spans="1:9" ht="15.75">
      <c r="A657" s="5" t="s">
        <v>59</v>
      </c>
      <c r="B657" s="45"/>
      <c r="C657" s="45" t="s">
        <v>60</v>
      </c>
      <c r="D657" s="44"/>
      <c r="E657" s="39"/>
      <c r="F657" s="39"/>
      <c r="G657" s="18">
        <f>SUM(G658)</f>
        <v>15685.9</v>
      </c>
      <c r="H657" s="18">
        <f>SUM(H658)</f>
        <v>15657.6</v>
      </c>
      <c r="I657" s="33">
        <f t="shared" si="31"/>
        <v>99.81958319254872</v>
      </c>
    </row>
    <row r="658" spans="1:9" ht="15.75">
      <c r="A658" s="12" t="s">
        <v>88</v>
      </c>
      <c r="B658" s="50"/>
      <c r="C658" s="50" t="s">
        <v>60</v>
      </c>
      <c r="D658" s="50" t="s">
        <v>60</v>
      </c>
      <c r="E658" s="54"/>
      <c r="F658" s="39"/>
      <c r="G658" s="18">
        <f>SUM(G659,G662,G669)</f>
        <v>15685.9</v>
      </c>
      <c r="H658" s="18">
        <f>SUM(H659,H662,H669)</f>
        <v>15657.6</v>
      </c>
      <c r="I658" s="33">
        <f t="shared" si="31"/>
        <v>99.81958319254872</v>
      </c>
    </row>
    <row r="659" spans="1:9" ht="31.5">
      <c r="A659" s="12" t="s">
        <v>218</v>
      </c>
      <c r="B659" s="50"/>
      <c r="C659" s="50" t="s">
        <v>60</v>
      </c>
      <c r="D659" s="50" t="s">
        <v>60</v>
      </c>
      <c r="E659" s="54" t="s">
        <v>206</v>
      </c>
      <c r="F659" s="39"/>
      <c r="G659" s="18">
        <f>SUM(G660)</f>
        <v>10438.4</v>
      </c>
      <c r="H659" s="18">
        <f>SUM(H660)</f>
        <v>10438.4</v>
      </c>
      <c r="I659" s="33">
        <f t="shared" si="31"/>
        <v>100</v>
      </c>
    </row>
    <row r="660" spans="1:9" ht="31.5">
      <c r="A660" s="12" t="s">
        <v>207</v>
      </c>
      <c r="B660" s="50"/>
      <c r="C660" s="50" t="s">
        <v>60</v>
      </c>
      <c r="D660" s="50" t="s">
        <v>60</v>
      </c>
      <c r="E660" s="54" t="s">
        <v>213</v>
      </c>
      <c r="F660" s="39"/>
      <c r="G660" s="18">
        <f>SUM(G661)</f>
        <v>10438.4</v>
      </c>
      <c r="H660" s="18">
        <f>SUM(H661)</f>
        <v>10438.4</v>
      </c>
      <c r="I660" s="33">
        <f t="shared" si="31"/>
        <v>100</v>
      </c>
    </row>
    <row r="661" spans="1:9" ht="47.25">
      <c r="A661" s="13" t="s">
        <v>268</v>
      </c>
      <c r="B661" s="50"/>
      <c r="C661" s="50" t="s">
        <v>60</v>
      </c>
      <c r="D661" s="50" t="s">
        <v>60</v>
      </c>
      <c r="E661" s="54" t="s">
        <v>213</v>
      </c>
      <c r="F661" s="45">
        <v>611</v>
      </c>
      <c r="G661" s="18">
        <v>10438.4</v>
      </c>
      <c r="H661" s="18">
        <v>10438.4</v>
      </c>
      <c r="I661" s="33">
        <f t="shared" si="31"/>
        <v>100</v>
      </c>
    </row>
    <row r="662" spans="1:9" ht="15.75">
      <c r="A662" s="13" t="s">
        <v>225</v>
      </c>
      <c r="B662" s="50"/>
      <c r="C662" s="50" t="s">
        <v>60</v>
      </c>
      <c r="D662" s="50" t="s">
        <v>60</v>
      </c>
      <c r="E662" s="49" t="s">
        <v>226</v>
      </c>
      <c r="F662" s="48"/>
      <c r="G662" s="18">
        <f>SUM(G663,G666)</f>
        <v>2599.6</v>
      </c>
      <c r="H662" s="18">
        <f>SUM(H663,H666)</f>
        <v>2599.6</v>
      </c>
      <c r="I662" s="33">
        <f t="shared" si="31"/>
        <v>100</v>
      </c>
    </row>
    <row r="663" spans="1:9" ht="47.25">
      <c r="A663" s="13" t="s">
        <v>454</v>
      </c>
      <c r="B663" s="50"/>
      <c r="C663" s="50" t="s">
        <v>60</v>
      </c>
      <c r="D663" s="50" t="s">
        <v>60</v>
      </c>
      <c r="E663" s="49" t="s">
        <v>257</v>
      </c>
      <c r="F663" s="48"/>
      <c r="G663" s="18">
        <f>SUM(G664)</f>
        <v>2345</v>
      </c>
      <c r="H663" s="18">
        <f>SUM(H664)</f>
        <v>2345</v>
      </c>
      <c r="I663" s="33">
        <f t="shared" si="31"/>
        <v>100</v>
      </c>
    </row>
    <row r="664" spans="1:9" ht="31.5">
      <c r="A664" s="13" t="s">
        <v>455</v>
      </c>
      <c r="B664" s="50"/>
      <c r="C664" s="50" t="s">
        <v>60</v>
      </c>
      <c r="D664" s="50" t="s">
        <v>60</v>
      </c>
      <c r="E664" s="49" t="s">
        <v>456</v>
      </c>
      <c r="F664" s="48"/>
      <c r="G664" s="18">
        <f>SUM(G665)</f>
        <v>2345</v>
      </c>
      <c r="H664" s="18">
        <f>SUM(H665)</f>
        <v>2345</v>
      </c>
      <c r="I664" s="33">
        <f t="shared" si="31"/>
        <v>100</v>
      </c>
    </row>
    <row r="665" spans="1:9" ht="47.25">
      <c r="A665" s="12" t="s">
        <v>268</v>
      </c>
      <c r="B665" s="50"/>
      <c r="C665" s="50" t="s">
        <v>60</v>
      </c>
      <c r="D665" s="50" t="s">
        <v>60</v>
      </c>
      <c r="E665" s="49" t="s">
        <v>456</v>
      </c>
      <c r="F665" s="48">
        <v>611</v>
      </c>
      <c r="G665" s="18">
        <v>2345</v>
      </c>
      <c r="H665" s="21">
        <v>2345</v>
      </c>
      <c r="I665" s="33">
        <f t="shared" si="31"/>
        <v>100</v>
      </c>
    </row>
    <row r="666" spans="1:9" ht="47.25">
      <c r="A666" s="12" t="s">
        <v>420</v>
      </c>
      <c r="B666" s="50"/>
      <c r="C666" s="50" t="s">
        <v>60</v>
      </c>
      <c r="D666" s="50" t="s">
        <v>60</v>
      </c>
      <c r="E666" s="49" t="s">
        <v>421</v>
      </c>
      <c r="F666" s="48"/>
      <c r="G666" s="18">
        <f>SUM(G667)</f>
        <v>254.6</v>
      </c>
      <c r="H666" s="18">
        <f>SUM(H667)</f>
        <v>254.6</v>
      </c>
      <c r="I666" s="33">
        <f t="shared" si="31"/>
        <v>100</v>
      </c>
    </row>
    <row r="667" spans="1:9" ht="78.75">
      <c r="A667" s="12" t="s">
        <v>422</v>
      </c>
      <c r="B667" s="50"/>
      <c r="C667" s="50" t="s">
        <v>60</v>
      </c>
      <c r="D667" s="50" t="s">
        <v>60</v>
      </c>
      <c r="E667" s="49" t="s">
        <v>423</v>
      </c>
      <c r="F667" s="48"/>
      <c r="G667" s="18">
        <f>SUM(G668)</f>
        <v>254.6</v>
      </c>
      <c r="H667" s="18">
        <f>SUM(H668)</f>
        <v>254.6</v>
      </c>
      <c r="I667" s="33">
        <f t="shared" si="31"/>
        <v>100</v>
      </c>
    </row>
    <row r="668" spans="1:9" ht="47.25">
      <c r="A668" s="12" t="s">
        <v>268</v>
      </c>
      <c r="B668" s="45"/>
      <c r="C668" s="50" t="s">
        <v>60</v>
      </c>
      <c r="D668" s="50" t="s">
        <v>60</v>
      </c>
      <c r="E668" s="49" t="s">
        <v>423</v>
      </c>
      <c r="F668" s="48">
        <v>611</v>
      </c>
      <c r="G668" s="18">
        <v>254.6</v>
      </c>
      <c r="H668" s="18">
        <v>254.6</v>
      </c>
      <c r="I668" s="33">
        <f t="shared" si="31"/>
        <v>100</v>
      </c>
    </row>
    <row r="669" spans="1:9" ht="15.75">
      <c r="A669" s="12" t="s">
        <v>42</v>
      </c>
      <c r="B669" s="50"/>
      <c r="C669" s="50" t="s">
        <v>60</v>
      </c>
      <c r="D669" s="50" t="s">
        <v>60</v>
      </c>
      <c r="E669" s="54" t="s">
        <v>43</v>
      </c>
      <c r="F669" s="50"/>
      <c r="G669" s="18">
        <f>SUM(G670,G673,G675)</f>
        <v>2647.9</v>
      </c>
      <c r="H669" s="18">
        <f>SUM(H670,H673,H675)</f>
        <v>2619.6</v>
      </c>
      <c r="I669" s="33">
        <f t="shared" si="31"/>
        <v>98.93122852071453</v>
      </c>
    </row>
    <row r="670" spans="1:9" ht="31.5">
      <c r="A670" s="12" t="s">
        <v>216</v>
      </c>
      <c r="B670" s="50"/>
      <c r="C670" s="50" t="s">
        <v>60</v>
      </c>
      <c r="D670" s="50" t="s">
        <v>60</v>
      </c>
      <c r="E670" s="54" t="s">
        <v>255</v>
      </c>
      <c r="F670" s="50"/>
      <c r="G670" s="18">
        <f>SUM(G671:G672)</f>
        <v>1609.1</v>
      </c>
      <c r="H670" s="18">
        <f>SUM(H671:H672)</f>
        <v>1580.8</v>
      </c>
      <c r="I670" s="33">
        <f t="shared" si="31"/>
        <v>98.24125287427755</v>
      </c>
    </row>
    <row r="671" spans="1:9" ht="47.25">
      <c r="A671" s="12" t="s">
        <v>268</v>
      </c>
      <c r="B671" s="50"/>
      <c r="C671" s="50" t="s">
        <v>60</v>
      </c>
      <c r="D671" s="50" t="s">
        <v>60</v>
      </c>
      <c r="E671" s="54" t="s">
        <v>255</v>
      </c>
      <c r="F671" s="50">
        <v>611</v>
      </c>
      <c r="G671" s="18">
        <v>109.1</v>
      </c>
      <c r="H671" s="18">
        <v>109.1</v>
      </c>
      <c r="I671" s="33">
        <f t="shared" si="31"/>
        <v>100</v>
      </c>
    </row>
    <row r="672" spans="1:9" ht="15.75">
      <c r="A672" s="13" t="s">
        <v>276</v>
      </c>
      <c r="B672" s="50"/>
      <c r="C672" s="50" t="s">
        <v>60</v>
      </c>
      <c r="D672" s="50" t="s">
        <v>60</v>
      </c>
      <c r="E672" s="54" t="s">
        <v>255</v>
      </c>
      <c r="F672" s="50">
        <v>612</v>
      </c>
      <c r="G672" s="18">
        <v>1500</v>
      </c>
      <c r="H672" s="18">
        <v>1471.7</v>
      </c>
      <c r="I672" s="33">
        <f t="shared" si="31"/>
        <v>98.11333333333334</v>
      </c>
    </row>
    <row r="673" spans="1:9" ht="47.25">
      <c r="A673" s="5" t="s">
        <v>353</v>
      </c>
      <c r="B673" s="48"/>
      <c r="C673" s="50" t="s">
        <v>60</v>
      </c>
      <c r="D673" s="50" t="s">
        <v>60</v>
      </c>
      <c r="E673" s="49" t="s">
        <v>240</v>
      </c>
      <c r="F673" s="48"/>
      <c r="G673" s="18">
        <f>SUM(G674)</f>
        <v>632.4</v>
      </c>
      <c r="H673" s="18">
        <f>SUM(H674)</f>
        <v>632.4</v>
      </c>
      <c r="I673" s="33">
        <f t="shared" si="31"/>
        <v>100</v>
      </c>
    </row>
    <row r="674" spans="1:9" ht="47.25">
      <c r="A674" s="13" t="s">
        <v>268</v>
      </c>
      <c r="B674" s="45"/>
      <c r="C674" s="50" t="s">
        <v>60</v>
      </c>
      <c r="D674" s="50" t="s">
        <v>60</v>
      </c>
      <c r="E674" s="49" t="s">
        <v>240</v>
      </c>
      <c r="F674" s="48">
        <v>611</v>
      </c>
      <c r="G674" s="21">
        <v>632.4</v>
      </c>
      <c r="H674" s="21">
        <v>632.4</v>
      </c>
      <c r="I674" s="33">
        <f t="shared" si="31"/>
        <v>100</v>
      </c>
    </row>
    <row r="675" spans="1:9" ht="47.25">
      <c r="A675" s="10" t="s">
        <v>448</v>
      </c>
      <c r="B675" s="50"/>
      <c r="C675" s="50" t="s">
        <v>60</v>
      </c>
      <c r="D675" s="50" t="s">
        <v>60</v>
      </c>
      <c r="E675" s="49" t="s">
        <v>449</v>
      </c>
      <c r="F675" s="54"/>
      <c r="G675" s="18">
        <f>SUM(G676)</f>
        <v>406.4</v>
      </c>
      <c r="H675" s="18">
        <f>SUM(H676)</f>
        <v>406.4</v>
      </c>
      <c r="I675" s="33">
        <f t="shared" si="31"/>
        <v>100</v>
      </c>
    </row>
    <row r="676" spans="1:9" ht="15.75">
      <c r="A676" s="13" t="s">
        <v>276</v>
      </c>
      <c r="B676" s="50"/>
      <c r="C676" s="50" t="s">
        <v>60</v>
      </c>
      <c r="D676" s="50" t="s">
        <v>60</v>
      </c>
      <c r="E676" s="49" t="s">
        <v>449</v>
      </c>
      <c r="F676" s="50">
        <v>612</v>
      </c>
      <c r="G676" s="21">
        <v>406.4</v>
      </c>
      <c r="H676" s="18">
        <v>406.4</v>
      </c>
      <c r="I676" s="33">
        <f t="shared" si="31"/>
        <v>100</v>
      </c>
    </row>
    <row r="677" spans="1:9" ht="15.75">
      <c r="A677" s="5" t="s">
        <v>63</v>
      </c>
      <c r="B677" s="45"/>
      <c r="C677" s="45" t="s">
        <v>41</v>
      </c>
      <c r="D677" s="44"/>
      <c r="E677" s="44"/>
      <c r="F677" s="44"/>
      <c r="G677" s="18">
        <f aca="true" t="shared" si="32" ref="G677:H680">SUM(G678)</f>
        <v>140.6</v>
      </c>
      <c r="H677" s="18">
        <f t="shared" si="32"/>
        <v>140</v>
      </c>
      <c r="I677" s="33">
        <f t="shared" si="31"/>
        <v>99.57325746799431</v>
      </c>
    </row>
    <row r="678" spans="1:9" ht="15.75">
      <c r="A678" s="5" t="s">
        <v>64</v>
      </c>
      <c r="B678" s="48"/>
      <c r="C678" s="48">
        <v>10</v>
      </c>
      <c r="D678" s="48" t="s">
        <v>7</v>
      </c>
      <c r="E678" s="49"/>
      <c r="F678" s="48"/>
      <c r="G678" s="18">
        <f t="shared" si="32"/>
        <v>140.6</v>
      </c>
      <c r="H678" s="18">
        <f t="shared" si="32"/>
        <v>140</v>
      </c>
      <c r="I678" s="33">
        <f t="shared" si="31"/>
        <v>99.57325746799431</v>
      </c>
    </row>
    <row r="679" spans="1:9" ht="31.5">
      <c r="A679" s="5" t="s">
        <v>65</v>
      </c>
      <c r="B679" s="48"/>
      <c r="C679" s="48">
        <v>10</v>
      </c>
      <c r="D679" s="48" t="s">
        <v>7</v>
      </c>
      <c r="E679" s="49" t="s">
        <v>66</v>
      </c>
      <c r="F679" s="48"/>
      <c r="G679" s="18">
        <f t="shared" si="32"/>
        <v>140.6</v>
      </c>
      <c r="H679" s="18">
        <f t="shared" si="32"/>
        <v>140</v>
      </c>
      <c r="I679" s="33">
        <f t="shared" si="31"/>
        <v>99.57325746799431</v>
      </c>
    </row>
    <row r="680" spans="1:9" ht="47.25">
      <c r="A680" s="5" t="s">
        <v>127</v>
      </c>
      <c r="B680" s="48"/>
      <c r="C680" s="48">
        <v>10</v>
      </c>
      <c r="D680" s="48" t="s">
        <v>7</v>
      </c>
      <c r="E680" s="49" t="s">
        <v>67</v>
      </c>
      <c r="F680" s="48"/>
      <c r="G680" s="18">
        <f t="shared" si="32"/>
        <v>140.6</v>
      </c>
      <c r="H680" s="18">
        <f t="shared" si="32"/>
        <v>140</v>
      </c>
      <c r="I680" s="33">
        <f t="shared" si="31"/>
        <v>99.57325746799431</v>
      </c>
    </row>
    <row r="681" spans="1:9" ht="47.25">
      <c r="A681" s="12" t="s">
        <v>275</v>
      </c>
      <c r="B681" s="48"/>
      <c r="C681" s="48">
        <v>10</v>
      </c>
      <c r="D681" s="48" t="s">
        <v>7</v>
      </c>
      <c r="E681" s="49" t="s">
        <v>67</v>
      </c>
      <c r="F681" s="48">
        <v>321</v>
      </c>
      <c r="G681" s="18">
        <v>140.6</v>
      </c>
      <c r="H681" s="21">
        <v>140</v>
      </c>
      <c r="I681" s="33">
        <f t="shared" si="31"/>
        <v>99.57325746799431</v>
      </c>
    </row>
    <row r="682" spans="1:9" ht="15.75">
      <c r="A682" s="5" t="s">
        <v>104</v>
      </c>
      <c r="B682" s="45"/>
      <c r="C682" s="45">
        <v>11</v>
      </c>
      <c r="D682" s="44"/>
      <c r="E682" s="44"/>
      <c r="F682" s="44"/>
      <c r="G682" s="18">
        <f>SUM(G683,G715,G720)</f>
        <v>72811.3</v>
      </c>
      <c r="H682" s="18">
        <f>SUM(H683,H715,H720)</f>
        <v>72726.59999999999</v>
      </c>
      <c r="I682" s="33">
        <f t="shared" si="31"/>
        <v>99.88367190257554</v>
      </c>
    </row>
    <row r="683" spans="1:9" ht="15.75">
      <c r="A683" s="5" t="s">
        <v>190</v>
      </c>
      <c r="B683" s="45"/>
      <c r="C683" s="45">
        <v>11</v>
      </c>
      <c r="D683" s="48" t="s">
        <v>7</v>
      </c>
      <c r="E683" s="45"/>
      <c r="F683" s="45"/>
      <c r="G683" s="18">
        <f>SUM(G684,G692,G697)</f>
        <v>66653.4</v>
      </c>
      <c r="H683" s="18">
        <f>SUM(H684,H692,H697)</f>
        <v>66635.9</v>
      </c>
      <c r="I683" s="33">
        <f t="shared" si="31"/>
        <v>99.97374477521028</v>
      </c>
    </row>
    <row r="684" spans="1:9" ht="15.75">
      <c r="A684" s="5" t="s">
        <v>105</v>
      </c>
      <c r="B684" s="48"/>
      <c r="C684" s="45">
        <v>11</v>
      </c>
      <c r="D684" s="48" t="s">
        <v>7</v>
      </c>
      <c r="E684" s="49" t="s">
        <v>106</v>
      </c>
      <c r="F684" s="49"/>
      <c r="G684" s="18">
        <f>SUM(G685)</f>
        <v>34273.7</v>
      </c>
      <c r="H684" s="18">
        <f>SUM(H685)</f>
        <v>34263.899999999994</v>
      </c>
      <c r="I684" s="33">
        <f t="shared" si="31"/>
        <v>99.97140664707925</v>
      </c>
    </row>
    <row r="685" spans="1:9" ht="31.5">
      <c r="A685" s="4" t="s">
        <v>40</v>
      </c>
      <c r="B685" s="48"/>
      <c r="C685" s="45">
        <v>11</v>
      </c>
      <c r="D685" s="48" t="s">
        <v>7</v>
      </c>
      <c r="E685" s="49" t="s">
        <v>107</v>
      </c>
      <c r="F685" s="48"/>
      <c r="G685" s="18">
        <f>SUM(G686:G691)</f>
        <v>34273.7</v>
      </c>
      <c r="H685" s="18">
        <f>SUM(H686:H691)</f>
        <v>34263.899999999994</v>
      </c>
      <c r="I685" s="33">
        <f t="shared" si="31"/>
        <v>99.97140664707925</v>
      </c>
    </row>
    <row r="686" spans="1:9" ht="15.75">
      <c r="A686" s="13" t="s">
        <v>272</v>
      </c>
      <c r="B686" s="48"/>
      <c r="C686" s="48">
        <v>11</v>
      </c>
      <c r="D686" s="45" t="s">
        <v>7</v>
      </c>
      <c r="E686" s="49" t="s">
        <v>107</v>
      </c>
      <c r="F686" s="48">
        <v>111</v>
      </c>
      <c r="G686" s="21">
        <v>4321.5</v>
      </c>
      <c r="H686" s="18">
        <v>4321.5</v>
      </c>
      <c r="I686" s="33">
        <f t="shared" si="31"/>
        <v>100</v>
      </c>
    </row>
    <row r="687" spans="1:9" ht="31.5">
      <c r="A687" s="13" t="s">
        <v>273</v>
      </c>
      <c r="B687" s="48"/>
      <c r="C687" s="48">
        <v>11</v>
      </c>
      <c r="D687" s="45" t="s">
        <v>7</v>
      </c>
      <c r="E687" s="49" t="s">
        <v>107</v>
      </c>
      <c r="F687" s="48">
        <v>242</v>
      </c>
      <c r="G687" s="21">
        <v>13.6</v>
      </c>
      <c r="H687" s="18">
        <v>10.5</v>
      </c>
      <c r="I687" s="33">
        <f t="shared" si="31"/>
        <v>77.20588235294117</v>
      </c>
    </row>
    <row r="688" spans="1:9" ht="31.5">
      <c r="A688" s="13" t="s">
        <v>274</v>
      </c>
      <c r="B688" s="48"/>
      <c r="C688" s="48">
        <v>11</v>
      </c>
      <c r="D688" s="45" t="s">
        <v>7</v>
      </c>
      <c r="E688" s="49" t="s">
        <v>107</v>
      </c>
      <c r="F688" s="48">
        <v>244</v>
      </c>
      <c r="G688" s="21">
        <v>192.4</v>
      </c>
      <c r="H688" s="18">
        <v>187.2</v>
      </c>
      <c r="I688" s="33">
        <f t="shared" si="31"/>
        <v>97.29729729729729</v>
      </c>
    </row>
    <row r="689" spans="1:9" ht="47.25">
      <c r="A689" s="12" t="s">
        <v>264</v>
      </c>
      <c r="B689" s="48"/>
      <c r="C689" s="45">
        <v>11</v>
      </c>
      <c r="D689" s="48" t="s">
        <v>7</v>
      </c>
      <c r="E689" s="49" t="s">
        <v>107</v>
      </c>
      <c r="F689" s="48">
        <v>621</v>
      </c>
      <c r="G689" s="18">
        <v>29736.6</v>
      </c>
      <c r="H689" s="15">
        <v>29736.6</v>
      </c>
      <c r="I689" s="33">
        <f t="shared" si="31"/>
        <v>100</v>
      </c>
    </row>
    <row r="690" spans="1:9" ht="31.5">
      <c r="A690" s="13" t="s">
        <v>305</v>
      </c>
      <c r="B690" s="48"/>
      <c r="C690" s="45">
        <v>11</v>
      </c>
      <c r="D690" s="48" t="s">
        <v>7</v>
      </c>
      <c r="E690" s="49" t="s">
        <v>107</v>
      </c>
      <c r="F690" s="48">
        <v>851</v>
      </c>
      <c r="G690" s="18">
        <v>8.1</v>
      </c>
      <c r="H690" s="18">
        <v>8.1</v>
      </c>
      <c r="I690" s="33">
        <f t="shared" si="31"/>
        <v>100</v>
      </c>
    </row>
    <row r="691" spans="1:9" ht="15.75">
      <c r="A691" s="12" t="s">
        <v>282</v>
      </c>
      <c r="B691" s="48"/>
      <c r="C691" s="45">
        <v>11</v>
      </c>
      <c r="D691" s="48" t="s">
        <v>7</v>
      </c>
      <c r="E691" s="49" t="s">
        <v>107</v>
      </c>
      <c r="F691" s="48">
        <v>852</v>
      </c>
      <c r="G691" s="18">
        <v>1.5</v>
      </c>
      <c r="H691" s="18">
        <v>0</v>
      </c>
      <c r="I691" s="33">
        <f t="shared" si="31"/>
        <v>0</v>
      </c>
    </row>
    <row r="692" spans="1:9" ht="15.75">
      <c r="A692" s="13" t="s">
        <v>225</v>
      </c>
      <c r="B692" s="45"/>
      <c r="C692" s="45">
        <v>11</v>
      </c>
      <c r="D692" s="48" t="s">
        <v>7</v>
      </c>
      <c r="E692" s="49" t="s">
        <v>226</v>
      </c>
      <c r="F692" s="48"/>
      <c r="G692" s="18">
        <f>SUM(G693)</f>
        <v>775</v>
      </c>
      <c r="H692" s="18">
        <f>SUM(H693)</f>
        <v>775</v>
      </c>
      <c r="I692" s="33">
        <f t="shared" si="31"/>
        <v>100</v>
      </c>
    </row>
    <row r="693" spans="1:9" ht="47.25">
      <c r="A693" s="12" t="s">
        <v>420</v>
      </c>
      <c r="B693" s="50"/>
      <c r="C693" s="45">
        <v>11</v>
      </c>
      <c r="D693" s="48" t="s">
        <v>7</v>
      </c>
      <c r="E693" s="49" t="s">
        <v>421</v>
      </c>
      <c r="F693" s="48"/>
      <c r="G693" s="18">
        <f>SUM(G694)</f>
        <v>775</v>
      </c>
      <c r="H693" s="18">
        <f>SUM(H694)</f>
        <v>775</v>
      </c>
      <c r="I693" s="33">
        <f t="shared" si="31"/>
        <v>100</v>
      </c>
    </row>
    <row r="694" spans="1:9" ht="78.75">
      <c r="A694" s="12" t="s">
        <v>422</v>
      </c>
      <c r="B694" s="50"/>
      <c r="C694" s="45">
        <v>11</v>
      </c>
      <c r="D694" s="48" t="s">
        <v>7</v>
      </c>
      <c r="E694" s="49" t="s">
        <v>423</v>
      </c>
      <c r="F694" s="48"/>
      <c r="G694" s="18">
        <f>SUM(G695,G696)</f>
        <v>775</v>
      </c>
      <c r="H694" s="18">
        <f>SUM(H695,H696)</f>
        <v>775</v>
      </c>
      <c r="I694" s="33">
        <f t="shared" si="31"/>
        <v>100</v>
      </c>
    </row>
    <row r="695" spans="1:9" ht="15.75">
      <c r="A695" s="13" t="s">
        <v>272</v>
      </c>
      <c r="B695" s="45"/>
      <c r="C695" s="45">
        <v>11</v>
      </c>
      <c r="D695" s="48" t="s">
        <v>7</v>
      </c>
      <c r="E695" s="49" t="s">
        <v>423</v>
      </c>
      <c r="F695" s="48">
        <v>111</v>
      </c>
      <c r="G695" s="18">
        <v>118.4</v>
      </c>
      <c r="H695" s="21">
        <v>118.4</v>
      </c>
      <c r="I695" s="33">
        <f t="shared" si="31"/>
        <v>100</v>
      </c>
    </row>
    <row r="696" spans="1:9" ht="47.25">
      <c r="A696" s="12" t="s">
        <v>264</v>
      </c>
      <c r="B696" s="45"/>
      <c r="C696" s="45">
        <v>11</v>
      </c>
      <c r="D696" s="48" t="s">
        <v>7</v>
      </c>
      <c r="E696" s="49" t="s">
        <v>423</v>
      </c>
      <c r="F696" s="48">
        <v>621</v>
      </c>
      <c r="G696" s="18">
        <v>656.6</v>
      </c>
      <c r="H696" s="21">
        <v>656.6</v>
      </c>
      <c r="I696" s="33">
        <f t="shared" si="31"/>
        <v>100</v>
      </c>
    </row>
    <row r="697" spans="1:9" ht="15.75">
      <c r="A697" s="7" t="s">
        <v>42</v>
      </c>
      <c r="B697" s="48"/>
      <c r="C697" s="45">
        <v>11</v>
      </c>
      <c r="D697" s="48" t="s">
        <v>7</v>
      </c>
      <c r="E697" s="49" t="s">
        <v>43</v>
      </c>
      <c r="F697" s="50"/>
      <c r="G697" s="18">
        <f>SUM(G698,G700,G702,G708,G711,G713)</f>
        <v>31604.7</v>
      </c>
      <c r="H697" s="18">
        <f>SUM(H698,H700,H702,H708,H711,H713)</f>
        <v>31597</v>
      </c>
      <c r="I697" s="33">
        <f t="shared" si="31"/>
        <v>99.97563653507231</v>
      </c>
    </row>
    <row r="698" spans="1:9" ht="47.25">
      <c r="A698" s="12" t="s">
        <v>442</v>
      </c>
      <c r="B698" s="48"/>
      <c r="C698" s="45">
        <v>11</v>
      </c>
      <c r="D698" s="48" t="s">
        <v>7</v>
      </c>
      <c r="E698" s="49" t="s">
        <v>252</v>
      </c>
      <c r="F698" s="48"/>
      <c r="G698" s="18">
        <f>SUM(G699)</f>
        <v>117.7</v>
      </c>
      <c r="H698" s="18">
        <f>SUM(H699)</f>
        <v>117.7</v>
      </c>
      <c r="I698" s="33">
        <f t="shared" si="31"/>
        <v>100</v>
      </c>
    </row>
    <row r="699" spans="1:9" ht="31.5">
      <c r="A699" s="13" t="s">
        <v>274</v>
      </c>
      <c r="B699" s="48"/>
      <c r="C699" s="45">
        <v>11</v>
      </c>
      <c r="D699" s="48" t="s">
        <v>7</v>
      </c>
      <c r="E699" s="49" t="s">
        <v>252</v>
      </c>
      <c r="F699" s="48">
        <v>244</v>
      </c>
      <c r="G699" s="21">
        <v>117.7</v>
      </c>
      <c r="H699" s="18">
        <v>117.7</v>
      </c>
      <c r="I699" s="33">
        <f t="shared" si="31"/>
        <v>100</v>
      </c>
    </row>
    <row r="700" spans="1:9" ht="63">
      <c r="A700" s="10" t="s">
        <v>344</v>
      </c>
      <c r="B700" s="48"/>
      <c r="C700" s="45">
        <v>11</v>
      </c>
      <c r="D700" s="48" t="s">
        <v>7</v>
      </c>
      <c r="E700" s="49" t="s">
        <v>241</v>
      </c>
      <c r="F700" s="50"/>
      <c r="G700" s="18">
        <f>SUM(G701)</f>
        <v>138.3</v>
      </c>
      <c r="H700" s="18">
        <f>SUM(H701)</f>
        <v>138.3</v>
      </c>
      <c r="I700" s="33">
        <f t="shared" si="31"/>
        <v>100</v>
      </c>
    </row>
    <row r="701" spans="1:9" ht="31.5">
      <c r="A701" s="13" t="s">
        <v>274</v>
      </c>
      <c r="B701" s="48"/>
      <c r="C701" s="45">
        <v>11</v>
      </c>
      <c r="D701" s="48" t="s">
        <v>7</v>
      </c>
      <c r="E701" s="49" t="s">
        <v>241</v>
      </c>
      <c r="F701" s="48">
        <v>244</v>
      </c>
      <c r="G701" s="21">
        <v>138.3</v>
      </c>
      <c r="H701" s="21">
        <v>138.3</v>
      </c>
      <c r="I701" s="33">
        <f t="shared" si="31"/>
        <v>100</v>
      </c>
    </row>
    <row r="702" spans="1:9" ht="47.25">
      <c r="A702" s="10" t="s">
        <v>185</v>
      </c>
      <c r="B702" s="48"/>
      <c r="C702" s="45">
        <v>11</v>
      </c>
      <c r="D702" s="48" t="s">
        <v>7</v>
      </c>
      <c r="E702" s="49" t="s">
        <v>256</v>
      </c>
      <c r="F702" s="48"/>
      <c r="G702" s="18">
        <f>SUM(G703,G704,G705,G706,G707)</f>
        <v>27509.4</v>
      </c>
      <c r="H702" s="18">
        <f>SUM(H703,H704,H705,H706,H707)</f>
        <v>27503.2</v>
      </c>
      <c r="I702" s="33">
        <f t="shared" si="31"/>
        <v>99.97746224926752</v>
      </c>
    </row>
    <row r="703" spans="1:9" ht="15.75">
      <c r="A703" s="13" t="s">
        <v>272</v>
      </c>
      <c r="B703" s="48"/>
      <c r="C703" s="45">
        <v>11</v>
      </c>
      <c r="D703" s="48" t="s">
        <v>7</v>
      </c>
      <c r="E703" s="49" t="s">
        <v>256</v>
      </c>
      <c r="F703" s="48">
        <v>111</v>
      </c>
      <c r="G703" s="18">
        <v>50.8</v>
      </c>
      <c r="H703" s="21">
        <v>50.8</v>
      </c>
      <c r="I703" s="33">
        <f t="shared" si="31"/>
        <v>100</v>
      </c>
    </row>
    <row r="704" spans="1:9" ht="31.5">
      <c r="A704" s="13" t="s">
        <v>273</v>
      </c>
      <c r="B704" s="48"/>
      <c r="C704" s="45">
        <v>11</v>
      </c>
      <c r="D704" s="48" t="s">
        <v>7</v>
      </c>
      <c r="E704" s="49" t="s">
        <v>256</v>
      </c>
      <c r="F704" s="48">
        <v>242</v>
      </c>
      <c r="G704" s="18">
        <v>130.1</v>
      </c>
      <c r="H704" s="21">
        <v>130.1</v>
      </c>
      <c r="I704" s="33">
        <f t="shared" si="31"/>
        <v>100</v>
      </c>
    </row>
    <row r="705" spans="1:9" ht="31.5">
      <c r="A705" s="13" t="s">
        <v>274</v>
      </c>
      <c r="B705" s="48"/>
      <c r="C705" s="45">
        <v>11</v>
      </c>
      <c r="D705" s="48" t="s">
        <v>7</v>
      </c>
      <c r="E705" s="49" t="s">
        <v>256</v>
      </c>
      <c r="F705" s="48">
        <v>244</v>
      </c>
      <c r="G705" s="21">
        <v>1221.8</v>
      </c>
      <c r="H705" s="21">
        <v>1221.3</v>
      </c>
      <c r="I705" s="33">
        <f t="shared" si="31"/>
        <v>99.95907677197577</v>
      </c>
    </row>
    <row r="706" spans="1:9" ht="47.25">
      <c r="A706" s="12" t="s">
        <v>264</v>
      </c>
      <c r="B706" s="48"/>
      <c r="C706" s="45">
        <v>11</v>
      </c>
      <c r="D706" s="48" t="s">
        <v>7</v>
      </c>
      <c r="E706" s="49" t="s">
        <v>256</v>
      </c>
      <c r="F706" s="48">
        <v>621</v>
      </c>
      <c r="G706" s="21">
        <v>281.7</v>
      </c>
      <c r="H706" s="21">
        <v>281.7</v>
      </c>
      <c r="I706" s="33">
        <f t="shared" si="31"/>
        <v>100</v>
      </c>
    </row>
    <row r="707" spans="1:9" ht="15.75">
      <c r="A707" s="12" t="s">
        <v>265</v>
      </c>
      <c r="B707" s="48"/>
      <c r="C707" s="45">
        <v>11</v>
      </c>
      <c r="D707" s="48" t="s">
        <v>7</v>
      </c>
      <c r="E707" s="49" t="s">
        <v>256</v>
      </c>
      <c r="F707" s="48">
        <v>622</v>
      </c>
      <c r="G707" s="21">
        <v>25825</v>
      </c>
      <c r="H707" s="21">
        <v>25819.3</v>
      </c>
      <c r="I707" s="33">
        <f t="shared" si="31"/>
        <v>99.97792836398838</v>
      </c>
    </row>
    <row r="708" spans="1:9" ht="47.25">
      <c r="A708" s="5" t="s">
        <v>353</v>
      </c>
      <c r="B708" s="48"/>
      <c r="C708" s="45">
        <v>11</v>
      </c>
      <c r="D708" s="48" t="s">
        <v>7</v>
      </c>
      <c r="E708" s="49" t="s">
        <v>240</v>
      </c>
      <c r="F708" s="48"/>
      <c r="G708" s="18">
        <f>SUM(G709,G710)</f>
        <v>3694.3</v>
      </c>
      <c r="H708" s="18">
        <f>SUM(H709,H710)</f>
        <v>3694.3</v>
      </c>
      <c r="I708" s="33">
        <f t="shared" si="31"/>
        <v>100</v>
      </c>
    </row>
    <row r="709" spans="1:9" ht="31.5">
      <c r="A709" s="13" t="s">
        <v>274</v>
      </c>
      <c r="B709" s="45"/>
      <c r="C709" s="45">
        <v>11</v>
      </c>
      <c r="D709" s="48" t="s">
        <v>7</v>
      </c>
      <c r="E709" s="49" t="s">
        <v>240</v>
      </c>
      <c r="F709" s="48">
        <v>244</v>
      </c>
      <c r="G709" s="21">
        <v>111.3</v>
      </c>
      <c r="H709" s="21">
        <v>111.3</v>
      </c>
      <c r="I709" s="33">
        <f t="shared" si="31"/>
        <v>100</v>
      </c>
    </row>
    <row r="710" spans="1:9" ht="47.25">
      <c r="A710" s="12" t="s">
        <v>264</v>
      </c>
      <c r="B710" s="45"/>
      <c r="C710" s="45">
        <v>11</v>
      </c>
      <c r="D710" s="48" t="s">
        <v>7</v>
      </c>
      <c r="E710" s="49" t="s">
        <v>240</v>
      </c>
      <c r="F710" s="48">
        <v>621</v>
      </c>
      <c r="G710" s="21">
        <v>3583</v>
      </c>
      <c r="H710" s="21">
        <v>3583</v>
      </c>
      <c r="I710" s="33">
        <f t="shared" si="31"/>
        <v>100</v>
      </c>
    </row>
    <row r="711" spans="1:9" ht="63">
      <c r="A711" s="13" t="s">
        <v>443</v>
      </c>
      <c r="B711" s="48"/>
      <c r="C711" s="45">
        <v>11</v>
      </c>
      <c r="D711" s="48" t="s">
        <v>7</v>
      </c>
      <c r="E711" s="57" t="s">
        <v>444</v>
      </c>
      <c r="F711" s="48"/>
      <c r="G711" s="18">
        <f>SUM(G712)</f>
        <v>80</v>
      </c>
      <c r="H711" s="18">
        <f>SUM(H712)</f>
        <v>78.5</v>
      </c>
      <c r="I711" s="33">
        <f t="shared" si="31"/>
        <v>98.125</v>
      </c>
    </row>
    <row r="712" spans="1:9" ht="31.5">
      <c r="A712" s="13" t="s">
        <v>274</v>
      </c>
      <c r="B712" s="45"/>
      <c r="C712" s="45">
        <v>11</v>
      </c>
      <c r="D712" s="48" t="s">
        <v>7</v>
      </c>
      <c r="E712" s="57" t="s">
        <v>444</v>
      </c>
      <c r="F712" s="48">
        <v>244</v>
      </c>
      <c r="G712" s="21">
        <v>80</v>
      </c>
      <c r="H712" s="21">
        <v>78.5</v>
      </c>
      <c r="I712" s="33">
        <f t="shared" si="31"/>
        <v>98.125</v>
      </c>
    </row>
    <row r="713" spans="1:9" ht="47.25">
      <c r="A713" s="13" t="s">
        <v>345</v>
      </c>
      <c r="B713" s="45"/>
      <c r="C713" s="45">
        <v>11</v>
      </c>
      <c r="D713" s="48" t="s">
        <v>7</v>
      </c>
      <c r="E713" s="57" t="s">
        <v>346</v>
      </c>
      <c r="F713" s="48"/>
      <c r="G713" s="18">
        <f>SUM(G714)</f>
        <v>65</v>
      </c>
      <c r="H713" s="18">
        <f>SUM(H714)</f>
        <v>65</v>
      </c>
      <c r="I713" s="33">
        <f t="shared" si="31"/>
        <v>100</v>
      </c>
    </row>
    <row r="714" spans="1:9" ht="31.5">
      <c r="A714" s="13" t="s">
        <v>274</v>
      </c>
      <c r="B714" s="45"/>
      <c r="C714" s="45">
        <v>11</v>
      </c>
      <c r="D714" s="48" t="s">
        <v>7</v>
      </c>
      <c r="E714" s="57" t="s">
        <v>346</v>
      </c>
      <c r="F714" s="48">
        <v>244</v>
      </c>
      <c r="G714" s="21">
        <v>65</v>
      </c>
      <c r="H714" s="21">
        <v>65</v>
      </c>
      <c r="I714" s="33">
        <f t="shared" si="31"/>
        <v>100</v>
      </c>
    </row>
    <row r="715" spans="1:9" ht="15.75">
      <c r="A715" s="10" t="s">
        <v>193</v>
      </c>
      <c r="B715" s="45"/>
      <c r="C715" s="45">
        <v>11</v>
      </c>
      <c r="D715" s="48" t="s">
        <v>9</v>
      </c>
      <c r="E715" s="49"/>
      <c r="F715" s="48"/>
      <c r="G715" s="18">
        <f>SUM(G716)</f>
        <v>4260.3</v>
      </c>
      <c r="H715" s="18">
        <f>SUM(H716)</f>
        <v>4213.8</v>
      </c>
      <c r="I715" s="33">
        <f t="shared" si="31"/>
        <v>98.90852756848109</v>
      </c>
    </row>
    <row r="716" spans="1:9" ht="31.5">
      <c r="A716" s="13" t="s">
        <v>108</v>
      </c>
      <c r="B716" s="48"/>
      <c r="C716" s="45">
        <v>11</v>
      </c>
      <c r="D716" s="48" t="s">
        <v>9</v>
      </c>
      <c r="E716" s="49" t="s">
        <v>109</v>
      </c>
      <c r="F716" s="49"/>
      <c r="G716" s="18">
        <f>SUM(G717)</f>
        <v>4260.3</v>
      </c>
      <c r="H716" s="18">
        <f>SUM(H717)</f>
        <v>4213.8</v>
      </c>
      <c r="I716" s="33">
        <f t="shared" si="31"/>
        <v>98.90852756848109</v>
      </c>
    </row>
    <row r="717" spans="1:9" ht="31.5">
      <c r="A717" s="13" t="s">
        <v>194</v>
      </c>
      <c r="B717" s="48"/>
      <c r="C717" s="45">
        <v>11</v>
      </c>
      <c r="D717" s="48" t="s">
        <v>9</v>
      </c>
      <c r="E717" s="49" t="s">
        <v>130</v>
      </c>
      <c r="F717" s="49"/>
      <c r="G717" s="18">
        <f>SUM(G718,G719)</f>
        <v>4260.3</v>
      </c>
      <c r="H717" s="18">
        <f>SUM(H718,H719)</f>
        <v>4213.8</v>
      </c>
      <c r="I717" s="33">
        <f t="shared" si="31"/>
        <v>98.90852756848109</v>
      </c>
    </row>
    <row r="718" spans="1:9" ht="31.5">
      <c r="A718" s="13" t="s">
        <v>273</v>
      </c>
      <c r="B718" s="48"/>
      <c r="C718" s="45">
        <v>11</v>
      </c>
      <c r="D718" s="48" t="s">
        <v>9</v>
      </c>
      <c r="E718" s="49" t="s">
        <v>130</v>
      </c>
      <c r="F718" s="48">
        <v>242</v>
      </c>
      <c r="G718" s="18">
        <v>10.2</v>
      </c>
      <c r="H718" s="21">
        <v>10.2</v>
      </c>
      <c r="I718" s="33">
        <f t="shared" si="31"/>
        <v>100</v>
      </c>
    </row>
    <row r="719" spans="1:9" ht="31.5">
      <c r="A719" s="13" t="s">
        <v>274</v>
      </c>
      <c r="B719" s="48"/>
      <c r="C719" s="45">
        <v>11</v>
      </c>
      <c r="D719" s="48" t="s">
        <v>9</v>
      </c>
      <c r="E719" s="49" t="s">
        <v>130</v>
      </c>
      <c r="F719" s="48">
        <v>244</v>
      </c>
      <c r="G719" s="15">
        <v>4250.1</v>
      </c>
      <c r="H719" s="21">
        <v>4203.6</v>
      </c>
      <c r="I719" s="33">
        <f aca="true" t="shared" si="33" ref="I719:I765">H719/G719*100</f>
        <v>98.90590809628009</v>
      </c>
    </row>
    <row r="720" spans="1:9" ht="31.5">
      <c r="A720" s="5" t="s">
        <v>457</v>
      </c>
      <c r="B720" s="45"/>
      <c r="C720" s="45">
        <v>11</v>
      </c>
      <c r="D720" s="48" t="s">
        <v>50</v>
      </c>
      <c r="E720" s="45"/>
      <c r="F720" s="45"/>
      <c r="G720" s="18">
        <f>SUM(G721)</f>
        <v>1897.6000000000001</v>
      </c>
      <c r="H720" s="18">
        <f>SUM(H721)</f>
        <v>1876.9</v>
      </c>
      <c r="I720" s="33">
        <f t="shared" si="33"/>
        <v>98.90914839797638</v>
      </c>
    </row>
    <row r="721" spans="1:9" ht="63">
      <c r="A721" s="5" t="s">
        <v>10</v>
      </c>
      <c r="B721" s="45"/>
      <c r="C721" s="45">
        <v>11</v>
      </c>
      <c r="D721" s="48" t="s">
        <v>50</v>
      </c>
      <c r="E721" s="48" t="s">
        <v>11</v>
      </c>
      <c r="F721" s="48"/>
      <c r="G721" s="18">
        <f>SUM(G722)</f>
        <v>1897.6000000000001</v>
      </c>
      <c r="H721" s="18">
        <f>SUM(H722)</f>
        <v>1876.9</v>
      </c>
      <c r="I721" s="33">
        <f t="shared" si="33"/>
        <v>98.90914839797638</v>
      </c>
    </row>
    <row r="722" spans="1:9" ht="15.75">
      <c r="A722" s="5" t="s">
        <v>16</v>
      </c>
      <c r="B722" s="45"/>
      <c r="C722" s="45">
        <v>11</v>
      </c>
      <c r="D722" s="48" t="s">
        <v>50</v>
      </c>
      <c r="E722" s="48" t="s">
        <v>17</v>
      </c>
      <c r="F722" s="48"/>
      <c r="G722" s="18">
        <f>SUM(G723:G726)</f>
        <v>1897.6000000000001</v>
      </c>
      <c r="H722" s="18">
        <f>SUM(H723:H726)</f>
        <v>1876.9</v>
      </c>
      <c r="I722" s="33">
        <f t="shared" si="33"/>
        <v>98.90914839797638</v>
      </c>
    </row>
    <row r="723" spans="1:9" ht="15.75">
      <c r="A723" s="13" t="s">
        <v>272</v>
      </c>
      <c r="B723" s="48"/>
      <c r="C723" s="48">
        <v>11</v>
      </c>
      <c r="D723" s="45" t="s">
        <v>50</v>
      </c>
      <c r="E723" s="48" t="s">
        <v>17</v>
      </c>
      <c r="F723" s="48">
        <v>111</v>
      </c>
      <c r="G723" s="21">
        <v>1522.6</v>
      </c>
      <c r="H723" s="21">
        <v>1519.7</v>
      </c>
      <c r="I723" s="33">
        <f t="shared" si="33"/>
        <v>99.80953631945357</v>
      </c>
    </row>
    <row r="724" spans="1:9" ht="31.5">
      <c r="A724" s="13" t="s">
        <v>304</v>
      </c>
      <c r="B724" s="48"/>
      <c r="C724" s="48">
        <v>11</v>
      </c>
      <c r="D724" s="45" t="s">
        <v>50</v>
      </c>
      <c r="E724" s="48" t="s">
        <v>17</v>
      </c>
      <c r="F724" s="48">
        <v>112</v>
      </c>
      <c r="G724" s="21">
        <v>228.2</v>
      </c>
      <c r="H724" s="18">
        <v>228.2</v>
      </c>
      <c r="I724" s="33">
        <f t="shared" si="33"/>
        <v>100</v>
      </c>
    </row>
    <row r="725" spans="1:9" ht="31.5">
      <c r="A725" s="13" t="s">
        <v>273</v>
      </c>
      <c r="B725" s="48"/>
      <c r="C725" s="48">
        <v>11</v>
      </c>
      <c r="D725" s="45" t="s">
        <v>50</v>
      </c>
      <c r="E725" s="48" t="s">
        <v>17</v>
      </c>
      <c r="F725" s="48">
        <v>242</v>
      </c>
      <c r="G725" s="21">
        <v>113.9</v>
      </c>
      <c r="H725" s="44">
        <v>97.9</v>
      </c>
      <c r="I725" s="33">
        <f t="shared" si="33"/>
        <v>85.95258999122038</v>
      </c>
    </row>
    <row r="726" spans="1:9" ht="31.5">
      <c r="A726" s="13" t="s">
        <v>274</v>
      </c>
      <c r="B726" s="48"/>
      <c r="C726" s="48">
        <v>11</v>
      </c>
      <c r="D726" s="45" t="s">
        <v>50</v>
      </c>
      <c r="E726" s="48" t="s">
        <v>17</v>
      </c>
      <c r="F726" s="48">
        <v>244</v>
      </c>
      <c r="G726" s="21">
        <v>32.9</v>
      </c>
      <c r="H726" s="39">
        <v>31.1</v>
      </c>
      <c r="I726" s="33">
        <f t="shared" si="33"/>
        <v>94.52887537993921</v>
      </c>
    </row>
    <row r="727" spans="1:9" ht="15.75">
      <c r="A727" s="5"/>
      <c r="B727" s="48"/>
      <c r="C727" s="45"/>
      <c r="D727" s="48"/>
      <c r="E727" s="48"/>
      <c r="F727" s="48"/>
      <c r="G727" s="18"/>
      <c r="I727" s="33"/>
    </row>
    <row r="728" spans="1:9" ht="31.5">
      <c r="A728" s="5" t="s">
        <v>162</v>
      </c>
      <c r="B728" s="45" t="s">
        <v>161</v>
      </c>
      <c r="C728" s="39"/>
      <c r="D728" s="39"/>
      <c r="E728" s="39"/>
      <c r="F728" s="39"/>
      <c r="G728" s="18">
        <f>SUM(G730)</f>
        <v>17529.399999999998</v>
      </c>
      <c r="H728" s="18">
        <f>SUM(H730)</f>
        <v>17334.3</v>
      </c>
      <c r="I728" s="33">
        <f t="shared" si="33"/>
        <v>98.88701267584744</v>
      </c>
    </row>
    <row r="729" spans="1:9" ht="15.75">
      <c r="A729" s="3"/>
      <c r="B729" s="45"/>
      <c r="C729" s="39"/>
      <c r="D729" s="39"/>
      <c r="E729" s="39"/>
      <c r="F729" s="39"/>
      <c r="G729" s="18"/>
      <c r="H729" s="18"/>
      <c r="I729" s="33"/>
    </row>
    <row r="730" spans="1:9" ht="15.75">
      <c r="A730" s="6" t="s">
        <v>6</v>
      </c>
      <c r="B730" s="47"/>
      <c r="C730" s="47" t="s">
        <v>7</v>
      </c>
      <c r="D730" s="45"/>
      <c r="E730" s="39"/>
      <c r="F730" s="39"/>
      <c r="G730" s="21">
        <f aca="true" t="shared" si="34" ref="G730:H732">SUM(G731)</f>
        <v>17529.399999999998</v>
      </c>
      <c r="H730" s="21">
        <f t="shared" si="34"/>
        <v>17334.3</v>
      </c>
      <c r="I730" s="33">
        <f t="shared" si="33"/>
        <v>98.88701267584744</v>
      </c>
    </row>
    <row r="731" spans="1:9" ht="47.25">
      <c r="A731" s="12" t="s">
        <v>160</v>
      </c>
      <c r="B731" s="45"/>
      <c r="C731" s="45" t="s">
        <v>7</v>
      </c>
      <c r="D731" s="45" t="s">
        <v>54</v>
      </c>
      <c r="E731" s="48"/>
      <c r="F731" s="48"/>
      <c r="G731" s="21">
        <f t="shared" si="34"/>
        <v>17529.399999999998</v>
      </c>
      <c r="H731" s="21">
        <f t="shared" si="34"/>
        <v>17334.3</v>
      </c>
      <c r="I731" s="33">
        <f t="shared" si="33"/>
        <v>98.88701267584744</v>
      </c>
    </row>
    <row r="732" spans="1:9" ht="15.75">
      <c r="A732" s="12" t="s">
        <v>16</v>
      </c>
      <c r="B732" s="45"/>
      <c r="C732" s="45" t="s">
        <v>7</v>
      </c>
      <c r="D732" s="45" t="s">
        <v>54</v>
      </c>
      <c r="E732" s="48" t="s">
        <v>17</v>
      </c>
      <c r="F732" s="48"/>
      <c r="G732" s="21">
        <f t="shared" si="34"/>
        <v>17529.399999999998</v>
      </c>
      <c r="H732" s="21">
        <f t="shared" si="34"/>
        <v>17334.3</v>
      </c>
      <c r="I732" s="33">
        <f t="shared" si="33"/>
        <v>98.88701267584744</v>
      </c>
    </row>
    <row r="733" spans="1:9" ht="15.75">
      <c r="A733" s="12" t="s">
        <v>164</v>
      </c>
      <c r="B733" s="45"/>
      <c r="C733" s="45" t="s">
        <v>7</v>
      </c>
      <c r="D733" s="45" t="s">
        <v>54</v>
      </c>
      <c r="E733" s="48" t="s">
        <v>163</v>
      </c>
      <c r="F733" s="48"/>
      <c r="G733" s="21">
        <f>SUM(G734:G739)</f>
        <v>17529.399999999998</v>
      </c>
      <c r="H733" s="21">
        <f>SUM(H734:H739)</f>
        <v>17334.3</v>
      </c>
      <c r="I733" s="33">
        <f t="shared" si="33"/>
        <v>98.88701267584744</v>
      </c>
    </row>
    <row r="734" spans="1:9" ht="15.75">
      <c r="A734" s="13" t="s">
        <v>272</v>
      </c>
      <c r="B734" s="45"/>
      <c r="C734" s="45" t="s">
        <v>7</v>
      </c>
      <c r="D734" s="45" t="s">
        <v>54</v>
      </c>
      <c r="E734" s="48" t="s">
        <v>163</v>
      </c>
      <c r="F734" s="48">
        <v>111</v>
      </c>
      <c r="G734" s="48">
        <v>11340.7</v>
      </c>
      <c r="H734" s="39">
        <v>11172.8</v>
      </c>
      <c r="I734" s="33">
        <f t="shared" si="33"/>
        <v>98.5194917421323</v>
      </c>
    </row>
    <row r="735" spans="1:9" ht="31.5">
      <c r="A735" s="13" t="s">
        <v>304</v>
      </c>
      <c r="B735" s="45"/>
      <c r="C735" s="45" t="s">
        <v>7</v>
      </c>
      <c r="D735" s="45" t="s">
        <v>54</v>
      </c>
      <c r="E735" s="48" t="s">
        <v>163</v>
      </c>
      <c r="F735" s="48">
        <v>112</v>
      </c>
      <c r="G735" s="48">
        <v>3231.3</v>
      </c>
      <c r="H735" s="39">
        <v>3215.7</v>
      </c>
      <c r="I735" s="33">
        <f t="shared" si="33"/>
        <v>99.51722217064338</v>
      </c>
    </row>
    <row r="736" spans="1:9" ht="31.5">
      <c r="A736" s="13" t="s">
        <v>273</v>
      </c>
      <c r="B736" s="45"/>
      <c r="C736" s="45" t="s">
        <v>7</v>
      </c>
      <c r="D736" s="45" t="s">
        <v>54</v>
      </c>
      <c r="E736" s="48" t="s">
        <v>163</v>
      </c>
      <c r="F736" s="48">
        <v>242</v>
      </c>
      <c r="G736" s="48">
        <v>1310.8</v>
      </c>
      <c r="H736" s="39">
        <v>1302.9</v>
      </c>
      <c r="I736" s="33">
        <f t="shared" si="33"/>
        <v>99.39731461702777</v>
      </c>
    </row>
    <row r="737" spans="1:9" ht="31.5">
      <c r="A737" s="13" t="s">
        <v>274</v>
      </c>
      <c r="B737" s="45"/>
      <c r="C737" s="45" t="s">
        <v>7</v>
      </c>
      <c r="D737" s="45" t="s">
        <v>54</v>
      </c>
      <c r="E737" s="48" t="s">
        <v>163</v>
      </c>
      <c r="F737" s="48">
        <v>244</v>
      </c>
      <c r="G737" s="48">
        <v>1643.8</v>
      </c>
      <c r="H737" s="39">
        <v>1640.8</v>
      </c>
      <c r="I737" s="33">
        <f t="shared" si="33"/>
        <v>99.81749604574766</v>
      </c>
    </row>
    <row r="738" spans="1:9" ht="31.5">
      <c r="A738" s="13" t="s">
        <v>305</v>
      </c>
      <c r="B738" s="45"/>
      <c r="C738" s="45" t="s">
        <v>7</v>
      </c>
      <c r="D738" s="45" t="s">
        <v>54</v>
      </c>
      <c r="E738" s="48" t="s">
        <v>163</v>
      </c>
      <c r="F738" s="48">
        <v>851</v>
      </c>
      <c r="G738" s="48">
        <v>2.7</v>
      </c>
      <c r="H738" s="39">
        <v>2</v>
      </c>
      <c r="I738" s="33">
        <f t="shared" si="33"/>
        <v>74.07407407407408</v>
      </c>
    </row>
    <row r="739" spans="1:9" ht="15.75">
      <c r="A739" s="12" t="s">
        <v>282</v>
      </c>
      <c r="B739" s="45"/>
      <c r="C739" s="45" t="s">
        <v>7</v>
      </c>
      <c r="D739" s="45" t="s">
        <v>54</v>
      </c>
      <c r="E739" s="48" t="s">
        <v>163</v>
      </c>
      <c r="F739" s="48">
        <v>852</v>
      </c>
      <c r="G739" s="48">
        <v>0.1</v>
      </c>
      <c r="H739" s="39">
        <v>0.1</v>
      </c>
      <c r="I739" s="33">
        <f t="shared" si="33"/>
        <v>100</v>
      </c>
    </row>
    <row r="740" spans="1:9" ht="15.75">
      <c r="A740" s="12"/>
      <c r="B740" s="45"/>
      <c r="C740" s="45"/>
      <c r="D740" s="45"/>
      <c r="E740" s="48"/>
      <c r="F740" s="48"/>
      <c r="G740" s="21"/>
      <c r="I740" s="33"/>
    </row>
    <row r="741" spans="1:9" ht="15.75">
      <c r="A741" s="12" t="s">
        <v>321</v>
      </c>
      <c r="B741" s="45" t="s">
        <v>203</v>
      </c>
      <c r="C741" s="45"/>
      <c r="D741" s="45"/>
      <c r="E741" s="48"/>
      <c r="F741" s="48"/>
      <c r="G741" s="21">
        <f>SUM(G743)</f>
        <v>4707.2</v>
      </c>
      <c r="H741" s="21">
        <f>SUM(H743)</f>
        <v>4595.5</v>
      </c>
      <c r="I741" s="33">
        <f t="shared" si="33"/>
        <v>97.62703942895989</v>
      </c>
    </row>
    <row r="742" spans="1:9" ht="15.75">
      <c r="A742" s="28" t="s">
        <v>180</v>
      </c>
      <c r="B742" s="45"/>
      <c r="C742" s="45"/>
      <c r="D742" s="45"/>
      <c r="E742" s="48"/>
      <c r="F742" s="48"/>
      <c r="G742" s="21"/>
      <c r="H742" s="21"/>
      <c r="I742" s="33"/>
    </row>
    <row r="743" spans="1:9" ht="15.75">
      <c r="A743" s="6" t="s">
        <v>6</v>
      </c>
      <c r="B743" s="47"/>
      <c r="C743" s="47" t="s">
        <v>7</v>
      </c>
      <c r="D743" s="45"/>
      <c r="E743" s="39"/>
      <c r="F743" s="48"/>
      <c r="G743" s="21">
        <f>SUM(G744,G751)</f>
        <v>4707.2</v>
      </c>
      <c r="H743" s="21">
        <f>SUM(H744,H751)</f>
        <v>4595.5</v>
      </c>
      <c r="I743" s="33">
        <f t="shared" si="33"/>
        <v>97.62703942895989</v>
      </c>
    </row>
    <row r="744" spans="1:9" ht="47.25">
      <c r="A744" s="12" t="s">
        <v>160</v>
      </c>
      <c r="B744" s="45"/>
      <c r="C744" s="45" t="s">
        <v>7</v>
      </c>
      <c r="D744" s="45" t="s">
        <v>54</v>
      </c>
      <c r="E744" s="48"/>
      <c r="F744" s="48"/>
      <c r="G744" s="21">
        <f>SUM(G745)</f>
        <v>4672.2</v>
      </c>
      <c r="H744" s="21">
        <f>SUM(H745)</f>
        <v>4560.5</v>
      </c>
      <c r="I744" s="33">
        <f t="shared" si="33"/>
        <v>97.60926330208467</v>
      </c>
    </row>
    <row r="745" spans="1:9" ht="15.75">
      <c r="A745" s="12" t="s">
        <v>16</v>
      </c>
      <c r="B745" s="45"/>
      <c r="C745" s="45" t="s">
        <v>7</v>
      </c>
      <c r="D745" s="45" t="s">
        <v>54</v>
      </c>
      <c r="E745" s="48" t="s">
        <v>17</v>
      </c>
      <c r="F745" s="48"/>
      <c r="G745" s="21">
        <f>SUM(G746)</f>
        <v>4672.2</v>
      </c>
      <c r="H745" s="21">
        <f>SUM(H746)</f>
        <v>4560.5</v>
      </c>
      <c r="I745" s="33">
        <f t="shared" si="33"/>
        <v>97.60926330208467</v>
      </c>
    </row>
    <row r="746" spans="1:9" ht="15.75">
      <c r="A746" s="12" t="s">
        <v>164</v>
      </c>
      <c r="B746" s="45"/>
      <c r="C746" s="45" t="s">
        <v>7</v>
      </c>
      <c r="D746" s="45" t="s">
        <v>54</v>
      </c>
      <c r="E746" s="48" t="s">
        <v>163</v>
      </c>
      <c r="F746" s="48"/>
      <c r="G746" s="21">
        <f>SUM(G747:G750)</f>
        <v>4672.2</v>
      </c>
      <c r="H746" s="21">
        <f>SUM(H747:H750)</f>
        <v>4560.5</v>
      </c>
      <c r="I746" s="33">
        <f t="shared" si="33"/>
        <v>97.60926330208467</v>
      </c>
    </row>
    <row r="747" spans="1:9" ht="15.75">
      <c r="A747" s="13" t="s">
        <v>272</v>
      </c>
      <c r="B747" s="45"/>
      <c r="C747" s="45" t="s">
        <v>7</v>
      </c>
      <c r="D747" s="45" t="s">
        <v>54</v>
      </c>
      <c r="E747" s="48" t="s">
        <v>163</v>
      </c>
      <c r="F747" s="48">
        <v>111</v>
      </c>
      <c r="G747" s="21">
        <v>3683.4</v>
      </c>
      <c r="H747" s="39">
        <v>3618.3</v>
      </c>
      <c r="I747" s="33">
        <f t="shared" si="33"/>
        <v>98.23261117445838</v>
      </c>
    </row>
    <row r="748" spans="1:9" ht="31.5">
      <c r="A748" s="13" t="s">
        <v>304</v>
      </c>
      <c r="B748" s="45"/>
      <c r="C748" s="45" t="s">
        <v>7</v>
      </c>
      <c r="D748" s="45" t="s">
        <v>54</v>
      </c>
      <c r="E748" s="48" t="s">
        <v>163</v>
      </c>
      <c r="F748" s="48">
        <v>112</v>
      </c>
      <c r="G748" s="21">
        <v>708.1</v>
      </c>
      <c r="H748" s="39">
        <v>669.5</v>
      </c>
      <c r="I748" s="33">
        <f t="shared" si="33"/>
        <v>94.54879254342606</v>
      </c>
    </row>
    <row r="749" spans="1:9" ht="31.5">
      <c r="A749" s="13" t="s">
        <v>273</v>
      </c>
      <c r="B749" s="45"/>
      <c r="C749" s="45" t="s">
        <v>7</v>
      </c>
      <c r="D749" s="45" t="s">
        <v>54</v>
      </c>
      <c r="E749" s="48" t="s">
        <v>163</v>
      </c>
      <c r="F749" s="48">
        <v>242</v>
      </c>
      <c r="G749" s="21">
        <v>72.5</v>
      </c>
      <c r="H749" s="39">
        <v>69.9</v>
      </c>
      <c r="I749" s="33">
        <f t="shared" si="33"/>
        <v>96.41379310344828</v>
      </c>
    </row>
    <row r="750" spans="1:9" ht="31.5">
      <c r="A750" s="13" t="s">
        <v>274</v>
      </c>
      <c r="B750" s="45"/>
      <c r="C750" s="45" t="s">
        <v>7</v>
      </c>
      <c r="D750" s="45" t="s">
        <v>54</v>
      </c>
      <c r="E750" s="48" t="s">
        <v>163</v>
      </c>
      <c r="F750" s="48">
        <v>244</v>
      </c>
      <c r="G750" s="21">
        <v>208.2</v>
      </c>
      <c r="H750" s="39">
        <v>202.8</v>
      </c>
      <c r="I750" s="33">
        <f t="shared" si="33"/>
        <v>97.4063400576369</v>
      </c>
    </row>
    <row r="751" spans="1:9" ht="15.75">
      <c r="A751" s="5" t="s">
        <v>70</v>
      </c>
      <c r="B751" s="45"/>
      <c r="C751" s="45" t="s">
        <v>7</v>
      </c>
      <c r="D751" s="45">
        <v>13</v>
      </c>
      <c r="E751" s="48"/>
      <c r="F751" s="48"/>
      <c r="G751" s="21">
        <f>SUM(G752)</f>
        <v>35</v>
      </c>
      <c r="H751" s="21">
        <f>SUM(H752)</f>
        <v>35</v>
      </c>
      <c r="I751" s="33">
        <f t="shared" si="33"/>
        <v>100</v>
      </c>
    </row>
    <row r="752" spans="1:9" ht="31.5">
      <c r="A752" s="12" t="s">
        <v>236</v>
      </c>
      <c r="B752" s="45"/>
      <c r="C752" s="45" t="s">
        <v>7</v>
      </c>
      <c r="D752" s="45">
        <v>13</v>
      </c>
      <c r="E752" s="49" t="s">
        <v>237</v>
      </c>
      <c r="F752" s="48"/>
      <c r="G752" s="21">
        <f>SUM(G753)</f>
        <v>35</v>
      </c>
      <c r="H752" s="21">
        <f>SUM(H753)</f>
        <v>35</v>
      </c>
      <c r="I752" s="33">
        <f t="shared" si="33"/>
        <v>100</v>
      </c>
    </row>
    <row r="753" spans="1:9" ht="15.75">
      <c r="A753" s="12" t="s">
        <v>282</v>
      </c>
      <c r="B753" s="45"/>
      <c r="C753" s="45" t="s">
        <v>7</v>
      </c>
      <c r="D753" s="45">
        <v>13</v>
      </c>
      <c r="E753" s="49" t="s">
        <v>237</v>
      </c>
      <c r="F753" s="48">
        <v>852</v>
      </c>
      <c r="G753" s="21">
        <v>35</v>
      </c>
      <c r="H753" s="39">
        <v>35</v>
      </c>
      <c r="I753" s="33">
        <f t="shared" si="33"/>
        <v>100</v>
      </c>
    </row>
    <row r="754" spans="1:9" ht="15.75">
      <c r="A754" s="12"/>
      <c r="B754" s="45"/>
      <c r="C754" s="45"/>
      <c r="D754" s="45"/>
      <c r="E754" s="49"/>
      <c r="F754" s="48"/>
      <c r="G754" s="21"/>
      <c r="I754" s="33"/>
    </row>
    <row r="755" spans="1:9" ht="15.75">
      <c r="A755" s="12" t="s">
        <v>458</v>
      </c>
      <c r="B755" s="45" t="s">
        <v>459</v>
      </c>
      <c r="C755" s="45"/>
      <c r="D755" s="45"/>
      <c r="E755" s="49"/>
      <c r="F755" s="48"/>
      <c r="G755" s="21">
        <f>SUM(G757)</f>
        <v>2921.4</v>
      </c>
      <c r="H755" s="21">
        <f>SUM(H757)</f>
        <v>2920</v>
      </c>
      <c r="I755" s="33">
        <f t="shared" si="33"/>
        <v>99.95207777093175</v>
      </c>
    </row>
    <row r="756" spans="1:9" ht="15.75">
      <c r="A756" s="12"/>
      <c r="B756" s="45"/>
      <c r="C756" s="45"/>
      <c r="D756" s="45"/>
      <c r="E756" s="49"/>
      <c r="F756" s="48"/>
      <c r="G756" s="21"/>
      <c r="I756" s="33"/>
    </row>
    <row r="757" spans="1:9" ht="15.75">
      <c r="A757" s="13" t="s">
        <v>460</v>
      </c>
      <c r="B757" s="45"/>
      <c r="C757" s="45" t="s">
        <v>7</v>
      </c>
      <c r="D757" s="45" t="s">
        <v>60</v>
      </c>
      <c r="E757" s="48"/>
      <c r="F757" s="48"/>
      <c r="G757" s="18">
        <f>SUM(G758)</f>
        <v>2921.4</v>
      </c>
      <c r="H757" s="18">
        <f>SUM(H758)</f>
        <v>2920</v>
      </c>
      <c r="I757" s="33">
        <f t="shared" si="33"/>
        <v>99.95207777093175</v>
      </c>
    </row>
    <row r="758" spans="1:9" ht="63">
      <c r="A758" s="12" t="s">
        <v>10</v>
      </c>
      <c r="B758" s="45"/>
      <c r="C758" s="45" t="s">
        <v>7</v>
      </c>
      <c r="D758" s="45" t="s">
        <v>60</v>
      </c>
      <c r="E758" s="48" t="s">
        <v>11</v>
      </c>
      <c r="F758" s="48"/>
      <c r="G758" s="18">
        <f>SUM(G759,G761)</f>
        <v>2921.4</v>
      </c>
      <c r="H758" s="18">
        <f>SUM(H759,H761)</f>
        <v>2920</v>
      </c>
      <c r="I758" s="33">
        <f t="shared" si="33"/>
        <v>99.95207777093175</v>
      </c>
    </row>
    <row r="759" spans="1:9" ht="15.75">
      <c r="A759" s="13" t="s">
        <v>16</v>
      </c>
      <c r="B759" s="45"/>
      <c r="C759" s="45" t="s">
        <v>7</v>
      </c>
      <c r="D759" s="45" t="s">
        <v>60</v>
      </c>
      <c r="E759" s="48" t="s">
        <v>17</v>
      </c>
      <c r="F759" s="48"/>
      <c r="G759" s="18">
        <f>SUM(G760)</f>
        <v>7.5</v>
      </c>
      <c r="H759" s="18">
        <f>SUM(H760)</f>
        <v>6.3</v>
      </c>
      <c r="I759" s="33">
        <f t="shared" si="33"/>
        <v>84</v>
      </c>
    </row>
    <row r="760" spans="1:9" ht="31.5">
      <c r="A760" s="13" t="s">
        <v>274</v>
      </c>
      <c r="B760" s="45"/>
      <c r="C760" s="45" t="s">
        <v>7</v>
      </c>
      <c r="D760" s="45" t="s">
        <v>60</v>
      </c>
      <c r="E760" s="48" t="s">
        <v>17</v>
      </c>
      <c r="F760" s="48">
        <v>244</v>
      </c>
      <c r="G760" s="21">
        <v>7.5</v>
      </c>
      <c r="H760" s="39">
        <v>6.3</v>
      </c>
      <c r="I760" s="33">
        <f t="shared" si="33"/>
        <v>84</v>
      </c>
    </row>
    <row r="761" spans="1:9" ht="31.5">
      <c r="A761" s="13" t="s">
        <v>461</v>
      </c>
      <c r="B761" s="45"/>
      <c r="C761" s="45" t="s">
        <v>7</v>
      </c>
      <c r="D761" s="45" t="s">
        <v>60</v>
      </c>
      <c r="E761" s="17" t="s">
        <v>462</v>
      </c>
      <c r="F761" s="48"/>
      <c r="G761" s="18">
        <f>SUM(G762,G763)</f>
        <v>2913.9</v>
      </c>
      <c r="H761" s="18">
        <f>SUM(H762,H763)</f>
        <v>2913.7</v>
      </c>
      <c r="I761" s="33">
        <f t="shared" si="33"/>
        <v>99.99313634647721</v>
      </c>
    </row>
    <row r="762" spans="1:9" ht="15.75">
      <c r="A762" s="13" t="s">
        <v>272</v>
      </c>
      <c r="B762" s="45"/>
      <c r="C762" s="45" t="s">
        <v>7</v>
      </c>
      <c r="D762" s="45" t="s">
        <v>60</v>
      </c>
      <c r="E762" s="17" t="s">
        <v>462</v>
      </c>
      <c r="F762" s="48">
        <v>111</v>
      </c>
      <c r="G762" s="21">
        <v>2508.3</v>
      </c>
      <c r="H762" s="39">
        <v>2508.2</v>
      </c>
      <c r="I762" s="33">
        <f t="shared" si="33"/>
        <v>99.99601323605629</v>
      </c>
    </row>
    <row r="763" spans="1:9" ht="31.5">
      <c r="A763" s="13" t="s">
        <v>304</v>
      </c>
      <c r="B763" s="45"/>
      <c r="C763" s="45" t="s">
        <v>7</v>
      </c>
      <c r="D763" s="45" t="s">
        <v>60</v>
      </c>
      <c r="E763" s="17" t="s">
        <v>462</v>
      </c>
      <c r="F763" s="48">
        <v>112</v>
      </c>
      <c r="G763" s="21">
        <v>405.6</v>
      </c>
      <c r="H763" s="39">
        <v>405.5</v>
      </c>
      <c r="I763" s="33">
        <f t="shared" si="33"/>
        <v>99.97534516765285</v>
      </c>
    </row>
    <row r="764" spans="1:9" ht="15.75">
      <c r="A764" s="12"/>
      <c r="B764" s="45"/>
      <c r="C764" s="45"/>
      <c r="D764" s="45"/>
      <c r="E764" s="48"/>
      <c r="F764" s="48"/>
      <c r="G764" s="21"/>
      <c r="I764" s="33"/>
    </row>
    <row r="765" spans="1:9" ht="15.75">
      <c r="A765" s="19" t="s">
        <v>116</v>
      </c>
      <c r="B765" s="44"/>
      <c r="C765" s="44"/>
      <c r="D765" s="44"/>
      <c r="E765" s="44"/>
      <c r="F765" s="61"/>
      <c r="G765" s="18">
        <f>SUM(G14,G332,G352,G378,G563,G655,G728,G741,G757)</f>
        <v>2376318.3</v>
      </c>
      <c r="H765" s="18">
        <f>SUM(H14,H332,H352,H378,H563,H655,H728,H741,H757)</f>
        <v>2323796.3</v>
      </c>
      <c r="I765" s="33">
        <f t="shared" si="33"/>
        <v>97.78977420659514</v>
      </c>
    </row>
    <row r="766" spans="1:9" ht="15.75">
      <c r="A766" s="24"/>
      <c r="B766" s="39"/>
      <c r="C766" s="39"/>
      <c r="D766" s="39"/>
      <c r="E766" s="39"/>
      <c r="F766" s="39"/>
      <c r="G766" s="44"/>
      <c r="I766" s="39"/>
    </row>
  </sheetData>
  <sheetProtection/>
  <mergeCells count="4">
    <mergeCell ref="D6:G6"/>
    <mergeCell ref="A8:G8"/>
    <mergeCell ref="D7:G7"/>
    <mergeCell ref="D5:G5"/>
  </mergeCells>
  <printOptions/>
  <pageMargins left="0.7874015748031497" right="0.2362204724409449" top="0.31496062992125984" bottom="0.7874015748031497" header="0.15748031496062992" footer="0.1968503937007874"/>
  <pageSetup fitToHeight="0" fitToWidth="1" horizontalDpi="600" verticalDpi="600" orientation="portrait" paperSize="9" scale="7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Климанова О.А</cp:lastModifiedBy>
  <cp:lastPrinted>2014-03-12T07:35:58Z</cp:lastPrinted>
  <dcterms:created xsi:type="dcterms:W3CDTF">2007-09-28T11:56:56Z</dcterms:created>
  <dcterms:modified xsi:type="dcterms:W3CDTF">2014-05-15T09:29:41Z</dcterms:modified>
  <cp:category/>
  <cp:version/>
  <cp:contentType/>
  <cp:contentStatus/>
</cp:coreProperties>
</file>