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160" tabRatio="836" activeTab="0"/>
  </bookViews>
  <sheets>
    <sheet name="изменение 2 этапа" sheetId="1" r:id="rId1"/>
    <sheet name="ОПИСАНИЕ СТОЛБЦОВ к ПРИЛ,№1 " sheetId="2" state="hidden" r:id="rId2"/>
    <sheet name="ОПИСАНИЕ СТОЛБЦОВ к ПРИЛ,№3 " sheetId="3" state="hidden" r:id="rId3"/>
    <sheet name="Лист1" sheetId="4" r:id="rId4"/>
    <sheet name="расчеты" sheetId="5" r:id="rId5"/>
  </sheets>
  <definedNames/>
  <calcPr fullCalcOnLoad="1" fullPrecision="0"/>
</workbook>
</file>

<file path=xl/sharedStrings.xml><?xml version="1.0" encoding="utf-8"?>
<sst xmlns="http://schemas.openxmlformats.org/spreadsheetml/2006/main" count="603" uniqueCount="197">
  <si>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</si>
  <si>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</si>
  <si>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</si>
  <si>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</si>
  <si>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</si>
  <si>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</si>
  <si>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Площадь помещений МКД:</t>
  </si>
  <si>
    <t>вид ремонта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</si>
  <si>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</si>
  <si>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</si>
  <si>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</si>
  <si>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</si>
  <si>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числе:</t>
  </si>
  <si>
    <t>за счет средств Фонда</t>
  </si>
  <si>
    <t>за счет средств местного бюджета</t>
  </si>
  <si>
    <t>за счет средств ТСЖ, других кооперативов либо собственников помещений в МКД</t>
  </si>
  <si>
    <t>кв.м</t>
  </si>
  <si>
    <t>чел.</t>
  </si>
  <si>
    <t>руб.</t>
  </si>
  <si>
    <t>руб./кв.м</t>
  </si>
  <si>
    <t>кирпич</t>
  </si>
  <si>
    <t xml:space="preserve">Перечень многоквартирных домов, </t>
  </si>
  <si>
    <t>за счет средств Московской области</t>
  </si>
  <si>
    <t>общая площадь МКД, всего м.кв.</t>
  </si>
  <si>
    <t>Количество жителей, зарегистрированных в МКД на дату утверждения программы, чел.</t>
  </si>
  <si>
    <t>Номер графы в форме(№)</t>
  </si>
  <si>
    <t>Наименование  графы</t>
  </si>
  <si>
    <t>Описание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</si>
  <si>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</si>
  <si>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№  п/п</t>
  </si>
  <si>
    <t>Указывается номер пункта (адреса многоквартирного дома) по порядку. Нумерация сквозная.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</si>
  <si>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</si>
  <si>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Указывается адрес многоквартирного дома в формате населенный пункт (если имеется), улица, номер дома, корпус (если имеется).</t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</si>
  <si>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</si>
  <si>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Год ввода дома в эксплуатацию</t>
  </si>
  <si>
    <t>Указывается год ввода дома в эксплуатацию в формате ГГГГ</t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</si>
  <si>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</si>
  <si>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Год завершения последнего капитального ремонта</t>
  </si>
  <si>
    <t>Указывается год завершения последнего комплексного капитального ремонта многоквартирного дома в формате ГГГГ. Под комплексным ремонтом понимается полный ремонт  всех видов работ, предусмотренных п.3 ст.15 185-ФЗ, кроме  ремонта или замены лифтового оборудования и ремонта подвальных помещений, при их отсутствии в многоквартирном доме.</t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</si>
  <si>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</si>
  <si>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Указывается материал стен многоквартирного дома. Выбирается из справочника (каменные/кирпичные, панельные, блочные, смешанные, деревянные, прочие).</t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</si>
  <si>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</si>
  <si>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Указывается количество этажей в многоквартирном доме. При этом, если многоквартирный дом разноэтажный, то указывается максимальное количество этажей.</t>
  </si>
  <si>
    <r>
      <t>7.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</si>
  <si>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Указывается количество подъездов в многоквартирном доме .</t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</si>
  <si>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</si>
  <si>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Общая площадь МКД, всего</t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</si>
  <si>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</si>
  <si>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Площадь помещений МКД, всего</t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</si>
  <si>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</si>
  <si>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 xml:space="preserve">Площадь помещений МКД, в том числе </t>
    </r>
    <r>
      <rPr>
        <b/>
        <sz val="12"/>
        <rFont val="Times New Roman"/>
        <family val="1"/>
      </rPr>
      <t>жилых</t>
    </r>
    <r>
      <rPr>
        <sz val="12"/>
        <rFont val="Times New Roman"/>
        <family val="1"/>
      </rPr>
      <t xml:space="preserve"> помещений, находящихся в собственности граждан</t>
    </r>
  </si>
  <si>
    <t>Указывается общая площадь жилых помещений, находящихся в собственности граждан. Единица измерения кв. м до второго знака после запятой</t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</si>
  <si>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</si>
  <si>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Количество жителей, зарегистрированных в МКД на дату утверждения программы</t>
  </si>
  <si>
    <t>Указывается количество жителей, зарегистрированных в многоквартирном доме на дату утверждения программы. Единица измерения – человек.</t>
  </si>
  <si>
    <r>
      <t>12.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</si>
  <si>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Вид ремонта</t>
  </si>
  <si>
    <r>
      <t>13.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</si>
  <si>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Стоимость капитального ремонта ВСЕГО</t>
  </si>
  <si>
    <r>
      <t>14.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</si>
  <si>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Стоимость капитального ремонта в том числе, за счет средств Фонда</t>
  </si>
  <si>
    <r>
      <t>15.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</si>
  <si>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Стоимость капитального ремонта в том числе, за счет средств бюджета субъекта Российской Федерации</t>
  </si>
  <si>
    <r>
      <t>16.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</si>
  <si>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Стоимость капитального ремонта в том числе, за счет средств местного бюджета</t>
  </si>
  <si>
    <r>
      <t>17.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</si>
  <si>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Стоимость капитального ремонта в том числе, за счет средств ТСЖ, других кооперативов либо собственников помещений в МКД</t>
  </si>
  <si>
    <r>
      <t>18.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</si>
  <si>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Удельная стоимость капитального ремонта 1 кв.м общей площади МКД.</t>
  </si>
  <si>
    <r>
      <t>19.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</si>
  <si>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Предельная стоимость капитального ремонта 1 кв.м общей площади помещений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МКД</t>
    </r>
  </si>
  <si>
    <r>
      <t>20.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</si>
  <si>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Указывается дата, когда планируется завершение всех работ по капитальному ремонту по данному многоквартирному дому в формате ММ.ГГГГ.</t>
  </si>
  <si>
    <r>
      <t xml:space="preserve">Указывается общая площадь многоквартирного дома </t>
    </r>
    <r>
      <rPr>
        <b/>
        <sz val="14"/>
        <color indexed="10"/>
        <rFont val="Times New Roman"/>
        <family val="1"/>
      </rPr>
      <t>исходя из данных технического паспорта Единица измерения кв. м</t>
    </r>
    <r>
      <rPr>
        <sz val="12"/>
        <rFont val="Times New Roman"/>
        <family val="1"/>
      </rPr>
      <t xml:space="preserve"> до второго знака после запятой</t>
    </r>
  </si>
  <si>
    <r>
      <t xml:space="preserve">Указывается общая площадь </t>
    </r>
    <r>
      <rPr>
        <b/>
        <sz val="12"/>
        <rFont val="Times New Roman"/>
        <family val="1"/>
      </rPr>
      <t>помещений</t>
    </r>
    <r>
      <rPr>
        <sz val="12"/>
        <rFont val="Times New Roman"/>
        <family val="1"/>
      </rPr>
      <t xml:space="preserve"> (жилых и нежилых) многоквартирного дома. Единица измерения кв. м </t>
    </r>
    <r>
      <rPr>
        <b/>
        <sz val="14"/>
        <color indexed="10"/>
        <rFont val="Times New Roman"/>
        <family val="1"/>
      </rPr>
      <t>до второго знака после запятой</t>
    </r>
  </si>
  <si>
    <r>
      <t xml:space="preserve">Указывается вид ремонта (частичный или комплексный). Под комплексным ремонтом понимается полный ремонт  всех видов работ, предусмотренных п.3 ст.15 185-ФЗ, кроме  ремонта или замены лифтового оборудования и ремонта подвальных помещений, при их отсутствии в многоквартирном доме. Указывается в формате </t>
    </r>
    <r>
      <rPr>
        <b/>
        <sz val="14"/>
        <color indexed="10"/>
        <rFont val="Times New Roman"/>
        <family val="1"/>
      </rPr>
      <t xml:space="preserve">«ЧАСТ» </t>
    </r>
    <r>
      <rPr>
        <sz val="12"/>
        <rFont val="Times New Roman"/>
        <family val="1"/>
      </rPr>
      <t xml:space="preserve">- частичный, </t>
    </r>
    <r>
      <rPr>
        <b/>
        <sz val="14"/>
        <color indexed="10"/>
        <rFont val="Times New Roman"/>
        <family val="1"/>
      </rPr>
      <t>«КОМП»</t>
    </r>
    <r>
      <rPr>
        <sz val="12"/>
        <rFont val="Times New Roman"/>
        <family val="1"/>
      </rPr>
      <t xml:space="preserve"> - комплексный.</t>
    </r>
  </si>
  <si>
    <r>
      <t xml:space="preserve">Указывается стоимость капитального ремонта всего по многоквартирному. дому (гр.14+гр.15+гр.16+ гр.17). Единица измерения рублей </t>
    </r>
    <r>
      <rPr>
        <b/>
        <sz val="12"/>
        <color indexed="10"/>
        <rFont val="Times New Roman"/>
        <family val="1"/>
      </rPr>
      <t>с точностью до рубля.</t>
    </r>
  </si>
  <si>
    <r>
      <t xml:space="preserve">Указывается стоимость капитального ремонта многоквартирного дома , оплачиваемая за счет средств Фонда. Единица измерения рублей </t>
    </r>
    <r>
      <rPr>
        <b/>
        <sz val="12"/>
        <color indexed="10"/>
        <rFont val="Times New Roman"/>
        <family val="1"/>
      </rPr>
      <t>с точностью до рубля.</t>
    </r>
  </si>
  <si>
    <r>
      <t xml:space="preserve">Указывается стоимость капитального ремонта многоквартирного дома , оплачиваемая за счет средств бюджета субъекта Российской Федерации. Единица измерения рублей </t>
    </r>
    <r>
      <rPr>
        <b/>
        <sz val="12"/>
        <color indexed="10"/>
        <rFont val="Times New Roman"/>
        <family val="1"/>
      </rPr>
      <t>с точностью до рубля.</t>
    </r>
  </si>
  <si>
    <r>
      <t xml:space="preserve">Указывается стоимость капитального ремонта многоквартирного дома , оплачиваемая за счет средств местного бюджета. Единица измерения рублей </t>
    </r>
    <r>
      <rPr>
        <b/>
        <sz val="12"/>
        <color indexed="10"/>
        <rFont val="Times New Roman"/>
        <family val="1"/>
      </rPr>
      <t>с точностью до рубля.</t>
    </r>
  </si>
  <si>
    <r>
      <t xml:space="preserve">Указывается удельная стоимость капитального ремонта 1 кв. м общей площади МКД </t>
    </r>
    <r>
      <rPr>
        <b/>
        <sz val="14"/>
        <color indexed="10"/>
        <rFont val="Times New Roman"/>
        <family val="1"/>
      </rPr>
      <t>(гр.13/гр.8)</t>
    </r>
    <r>
      <rPr>
        <sz val="12"/>
        <rFont val="Times New Roman"/>
        <family val="1"/>
      </rPr>
      <t>. Единица измерения рублей</t>
    </r>
    <r>
      <rPr>
        <b/>
        <sz val="12"/>
        <color indexed="10"/>
        <rFont val="Times New Roman"/>
        <family val="1"/>
      </rPr>
      <t xml:space="preserve"> с точностью до рубля.</t>
    </r>
  </si>
  <si>
    <r>
      <t xml:space="preserve">Указывается стоимость капитального ремонта многоквартирного дома , оплачиваемая за счет средств ТСЖ, других кооперативов либо собственников помещений в МКД. Единица измерения рублей </t>
    </r>
    <r>
      <rPr>
        <b/>
        <sz val="12"/>
        <color indexed="10"/>
        <rFont val="Times New Roman"/>
        <family val="1"/>
      </rPr>
      <t>с точностью до рубля.</t>
    </r>
  </si>
  <si>
    <r>
      <t>Указывается предельная стоимость капитального ремонта 1 кв. м общей площади помещений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МКД. Предельная стоимость 1 кв. м устанавливается субъектом в зависимости от внутренних норм. Единица измерения рублей</t>
    </r>
    <r>
      <rPr>
        <b/>
        <sz val="12"/>
        <color indexed="10"/>
        <rFont val="Times New Roman"/>
        <family val="1"/>
      </rPr>
      <t xml:space="preserve"> с точностью до рубля.</t>
    </r>
  </si>
  <si>
    <t>№ п\п</t>
  </si>
  <si>
    <t>Номер пункта по порядку</t>
  </si>
  <si>
    <t>Указывается адрес МКД в формате населенный пункт (если имеется), улица, номер дома, корпус (если имеется).</t>
  </si>
  <si>
    <t>Ремонт внутридомовых инженерных систем</t>
  </si>
  <si>
    <t>Ремонт крыши, кв.м</t>
  </si>
  <si>
    <t>Ремонт крыши, рублей</t>
  </si>
  <si>
    <t>Ремонт или замена лифтового оборудования, ед.</t>
  </si>
  <si>
    <t>Указывается количество ремонтируемых или заменяемых  лифтов в МКД по данной программе. единица измерения единиц.</t>
  </si>
  <si>
    <t>Ремонт или замена лифтового оборудования, рублей</t>
  </si>
  <si>
    <t>Ремонт подвальных помещений, кв.м.</t>
  </si>
  <si>
    <t>Ремонт подвальных помещений, рублей</t>
  </si>
  <si>
    <t>Утепление и ремонт фасадов, кв. м.</t>
  </si>
  <si>
    <t>Утепление и ремонт фасадов, рублей.</t>
  </si>
  <si>
    <r>
      <t xml:space="preserve">Указывается стоимость капитального ремонта всего по МКД </t>
    </r>
    <r>
      <rPr>
        <b/>
        <sz val="14"/>
        <color indexed="10"/>
        <rFont val="Times New Roman"/>
        <family val="1"/>
      </rPr>
      <t>(гр.4+гр.6+гр.8+ гр.10+гр.12+гр.13).</t>
    </r>
    <r>
      <rPr>
        <sz val="12"/>
        <rFont val="Times New Roman"/>
        <family val="1"/>
      </rPr>
      <t xml:space="preserve"> Единица измерения рублей </t>
    </r>
    <r>
      <rPr>
        <b/>
        <sz val="12"/>
        <color indexed="10"/>
        <rFont val="Times New Roman"/>
        <family val="1"/>
      </rPr>
      <t>с точностью до рубля</t>
    </r>
    <r>
      <rPr>
        <sz val="12"/>
        <rFont val="Times New Roman"/>
        <family val="1"/>
      </rPr>
      <t xml:space="preserve">. При этом следует отметить, что данная графа </t>
    </r>
    <r>
      <rPr>
        <b/>
        <sz val="14"/>
        <color indexed="10"/>
        <rFont val="Times New Roman"/>
        <family val="1"/>
      </rPr>
      <t>должна быть равна гр.13 из приложения 1.</t>
    </r>
    <r>
      <rPr>
        <sz val="12"/>
        <rFont val="Times New Roman"/>
        <family val="1"/>
      </rPr>
      <t xml:space="preserve"> Единица измерения рубли с точностью до рубля.</t>
    </r>
  </si>
  <si>
    <r>
      <t xml:space="preserve">Указывается сумма средств, на которые планируется выполнить работы по ремонту всех внутридомовых инженерных систем (в т.ч. приборы потребления ресурсов, узлы управления и т.д.). Единица измерения рубли </t>
    </r>
    <r>
      <rPr>
        <b/>
        <sz val="12"/>
        <color indexed="10"/>
        <rFont val="Times New Roman"/>
        <family val="1"/>
      </rPr>
      <t>с точностью до рубля</t>
    </r>
    <r>
      <rPr>
        <sz val="12"/>
        <rFont val="Times New Roman"/>
        <family val="1"/>
      </rPr>
      <t>..</t>
    </r>
  </si>
  <si>
    <r>
      <t xml:space="preserve">Указывается ремонтируемая площадь крыши по данной программе. Единица измерения кв.м с точностью </t>
    </r>
    <r>
      <rPr>
        <b/>
        <sz val="12"/>
        <color indexed="10"/>
        <rFont val="Times New Roman"/>
        <family val="1"/>
      </rPr>
      <t>до второго знака после запятой</t>
    </r>
    <r>
      <rPr>
        <sz val="12"/>
        <rFont val="Times New Roman"/>
        <family val="1"/>
      </rPr>
      <t>,</t>
    </r>
  </si>
  <si>
    <r>
      <t xml:space="preserve">Указывается сумма средств, на которые планируется отремонтировать крышу по данной программе. Единица измерения рубли </t>
    </r>
    <r>
      <rPr>
        <b/>
        <sz val="12"/>
        <color indexed="10"/>
        <rFont val="Times New Roman"/>
        <family val="1"/>
      </rPr>
      <t>с точностью до рубля.</t>
    </r>
  </si>
  <si>
    <r>
      <t xml:space="preserve">Указывается сумма средств, на которые планируется отремонтировать или заменить лифтовое оборудование по данной программе. Единица измерения рубли </t>
    </r>
    <r>
      <rPr>
        <b/>
        <sz val="12"/>
        <color indexed="10"/>
        <rFont val="Times New Roman"/>
        <family val="1"/>
      </rPr>
      <t>с точностью до рубля.</t>
    </r>
  </si>
  <si>
    <r>
      <t xml:space="preserve">Указывается ремонтируемая площадь подвальных помещений в МКД по данной программе. Единица измерения кв.м с точностью </t>
    </r>
    <r>
      <rPr>
        <b/>
        <sz val="12"/>
        <color indexed="10"/>
        <rFont val="Times New Roman"/>
        <family val="1"/>
      </rPr>
      <t>до второго знака после запятой.</t>
    </r>
  </si>
  <si>
    <r>
      <t xml:space="preserve">Указывается сумма средств, на которые планируется отремонтировать подвальные помещения в МКД по данной программе. Единица измерения рубли </t>
    </r>
    <r>
      <rPr>
        <b/>
        <sz val="12"/>
        <color indexed="10"/>
        <rFont val="Times New Roman"/>
        <family val="1"/>
      </rPr>
      <t>с точностью до рубля.</t>
    </r>
  </si>
  <si>
    <r>
      <t xml:space="preserve">Указывается площадь фасада (в случае утепления) или ремонтируемая площадь фасада (в случае ремонта) МКД по данной программе. Единица измерения кв. м с точностью </t>
    </r>
    <r>
      <rPr>
        <b/>
        <sz val="12"/>
        <color indexed="10"/>
        <rFont val="Times New Roman"/>
        <family val="1"/>
      </rPr>
      <t>до второго знака после запятой,</t>
    </r>
  </si>
  <si>
    <r>
      <t xml:space="preserve">Указывается сумма средств, на которые планируется утеплить или отремонтировать по данной программе. Единица измерения рубли </t>
    </r>
    <r>
      <rPr>
        <b/>
        <sz val="12"/>
        <color indexed="10"/>
        <rFont val="Times New Roman"/>
        <family val="1"/>
      </rPr>
      <t>с точностью до рубля.</t>
    </r>
  </si>
  <si>
    <t>12.2010 г.</t>
  </si>
  <si>
    <t>всего, кв. м:</t>
  </si>
  <si>
    <t xml:space="preserve">в том числе жилых помещений, находящихся в собственности граждан, кв. м </t>
  </si>
  <si>
    <t>Стоимость капитального ремонта, руб.</t>
  </si>
  <si>
    <t>Удельная стоимость капитального ремонта 1 кв. м общей площади МКД, руб.</t>
  </si>
  <si>
    <t>Предельная стоимость капитального ремонта 1 кв. м общей площади помещений МКД, руб.</t>
  </si>
  <si>
    <t>част.</t>
  </si>
  <si>
    <t>панель</t>
  </si>
  <si>
    <t>Фонд содействия реформированию жилищно-коммунального хозяйства (руб.)</t>
  </si>
  <si>
    <t>Собственники помещений (руб.)</t>
  </si>
  <si>
    <t>Всего: (руб.)</t>
  </si>
  <si>
    <t xml:space="preserve">Итого по городскому округу Реутов: </t>
  </si>
  <si>
    <t>г. Реутов, ул. Гагарина, д. 34</t>
  </si>
  <si>
    <t>г. Реутов, проспект Мира, д. 21</t>
  </si>
  <si>
    <t>г. Реутов, ул. Некрасова, д. 4</t>
  </si>
  <si>
    <t>г. Реутов, ул. Гагарина, д. 27</t>
  </si>
  <si>
    <t>г. Реутов, ул. Некрасова, д. 6</t>
  </si>
  <si>
    <t>г. Реутов, Носовихинское шоссе, д. 19</t>
  </si>
  <si>
    <t>г. Реутов, ул. Советская, д. 19</t>
  </si>
  <si>
    <t>г. Реутов, Юбилейный проспект, д. 38</t>
  </si>
  <si>
    <t>г. Реутов, ул. Гагарина, д. 25</t>
  </si>
  <si>
    <t>г. Реутов, ул. Котовского, д. 9</t>
  </si>
  <si>
    <t>г. Реутов, ул. Некрасова, д. 16</t>
  </si>
  <si>
    <t>г. Реутов,  ул. Некрасова, д. 20</t>
  </si>
  <si>
    <t>г. Реутов, Юбилейный проспект, д. 44</t>
  </si>
  <si>
    <t>г. Реутов, ул. Южная, д. 15</t>
  </si>
  <si>
    <t>г. Реутов, ул. Ленина, д. 2</t>
  </si>
  <si>
    <t>г. Реутов, ул. Котовского, д. 4</t>
  </si>
  <si>
    <t>г. Реутов, Носовихинское шоссе, д. 20</t>
  </si>
  <si>
    <t>г. Реутов, ул. Гагарина, д. 18</t>
  </si>
  <si>
    <t>г. Реутов, проспект Мира, д. 5</t>
  </si>
  <si>
    <t>г. Реутов, ул. Гагарина, д. 22</t>
  </si>
  <si>
    <t>г. Реутов, ул. Гагарина, д. 26</t>
  </si>
  <si>
    <t>г. Реутов, Юбилейный проспект, д. 34</t>
  </si>
  <si>
    <t>г. Реутов, ул. Головашкина, д. 8</t>
  </si>
  <si>
    <t>г. Реутов, ул. Ленина, д. 18</t>
  </si>
  <si>
    <t>г. Реутов, ул. Гагарина, д. 16</t>
  </si>
  <si>
    <t>г. Реутов, проспект Мира, д. 10</t>
  </si>
  <si>
    <t>г. Реутов, ул. Гагарина, д. 24</t>
  </si>
  <si>
    <t>г. Реутов, проспект Мира, д. 12</t>
  </si>
  <si>
    <t>г. Реутов, ул. Дзержинского, д. 2</t>
  </si>
  <si>
    <t>г. Реутов, ул. Калинина, д. 12</t>
  </si>
  <si>
    <t>г. Реутов, ул. Калинина, д. 14</t>
  </si>
  <si>
    <t>г. Реутов, ул. Комсомольская, д. 32</t>
  </si>
  <si>
    <t>г. Реутов, ул. Комсомольская, д. 9</t>
  </si>
  <si>
    <t>г. Реутов, ул. Ленина, д. 16</t>
  </si>
  <si>
    <t>г. Реутов, ул. Ленина, д. 37</t>
  </si>
  <si>
    <t>г. Реутов, проспект Мира, д. 33</t>
  </si>
  <si>
    <t>г. Реутов, проспект Мира, д. 39</t>
  </si>
  <si>
    <t>г. Реутов, ул. Новая, д. 15</t>
  </si>
  <si>
    <t>г. Реутов, ул. Победы, д. 17</t>
  </si>
  <si>
    <t>г. Реутов, ул. Советская, д. 22</t>
  </si>
  <si>
    <t>г. Реутов, ул. Советская, д. 26</t>
  </si>
  <si>
    <t>г. Реутов, ул. Советская, д. 30</t>
  </si>
  <si>
    <t>г. Реутов, ул. Советская, д. 33</t>
  </si>
  <si>
    <t>г. Реутов, ул. Советская, д. 9</t>
  </si>
  <si>
    <t>г. Реутов, ул. Советская, д. 20а</t>
  </si>
  <si>
    <t>кирпич/ железобетон</t>
  </si>
  <si>
    <t>г. Реутов, ул. Гагарина, д. 12</t>
  </si>
  <si>
    <t xml:space="preserve">г. Реутов, ул. Котовского, д. 8 </t>
  </si>
  <si>
    <t>г. Реутов, ул. Южная, д. 2</t>
  </si>
  <si>
    <t>г. Реутов, ул. Некрасова, д. 18</t>
  </si>
  <si>
    <t>г. Реутов, ул. Октября, д. 8</t>
  </si>
  <si>
    <t>г. Реутов, ул. Дзержинского, д. 1</t>
  </si>
  <si>
    <t>г. Реутов, ул. Лесная, д. 5</t>
  </si>
  <si>
    <t>г. Реутов, ул. Лесная, д. 3</t>
  </si>
  <si>
    <t>г. Реутов,ул. Победы, д. 2</t>
  </si>
  <si>
    <t>г. Реутов, Садовый проезд, д. 6</t>
  </si>
  <si>
    <t>г. Реутов, ул. Победы, д. 19</t>
  </si>
  <si>
    <t>г. Реутов, ул. Победы, д. 19 а</t>
  </si>
  <si>
    <t>г. Реутов, ул. Победы, д. 19 б</t>
  </si>
  <si>
    <t>Бюджет городского округа Реутов (руб.)</t>
  </si>
  <si>
    <t>которые подлежат капитальному ремонту и в отношении которых планируется предоставление финансовой поддержки в рамках долгосрочной целевой программы по проведению капитального ремонта многоквартирных домов в г. Реутов на 2010 год (2 этап)</t>
  </si>
  <si>
    <t>г. Реутов, ул. Гагарина, д. 6</t>
  </si>
  <si>
    <t>г. Реутов, ул. Гагарина, д. 9</t>
  </si>
  <si>
    <t>г. Реутов, ул. Новая, д. 9</t>
  </si>
  <si>
    <t>г. Реутов, ул. Комсомольская, д. 28</t>
  </si>
  <si>
    <t>Приложение № 3</t>
  </si>
  <si>
    <t>к Программе</t>
  </si>
  <si>
    <t>Реестр многоквартирных домов по видам  ремонта</t>
  </si>
  <si>
    <t>ремонт внутридомовых инженерных систем</t>
  </si>
  <si>
    <t>ремонт крыши</t>
  </si>
  <si>
    <t>ремонт или замена лифтового оборудования</t>
  </si>
  <si>
    <t>ремонт подвальных помещений</t>
  </si>
  <si>
    <t>утепление и ремонт фасадов</t>
  </si>
  <si>
    <t>кв.м.</t>
  </si>
  <si>
    <t>ед.</t>
  </si>
  <si>
    <t>Итого по городскому округу Реутов:</t>
  </si>
  <si>
    <t>к Решению Совета депутатов города Реутов</t>
  </si>
  <si>
    <t>"Приложение № 2-1</t>
  </si>
  <si>
    <t>от 7 декабря 2010 года 2010 года № 47/5</t>
  </si>
  <si>
    <t>Приложение № 2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</si>
</sst>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d\ mmmm\ yyyy\ &quot;г.&quot;"/>
    <numFmt numFmtId="170" formatCode="000000"/>
    <numFmt numFmtId="171" formatCode="#,##0.00_р_."/>
    <numFmt numFmtId="172" formatCode="d/m;@"/>
    <numFmt numFmtId="173" formatCode="mm/yy"/>
    <numFmt numFmtId="174" formatCode="mm/yyyy"/>
    <numFmt numFmtId="175" formatCode="#,##0.00_ ;\-#,##0.00\ "/>
    <numFmt numFmtId="176" formatCode="mmm/yyyy"/>
    <numFmt numFmtId="177" formatCode="0.0000"/>
    <numFmt numFmtId="178" formatCode="_-* #,##0.000_р_._-;\-* #,##0.000_р_._-;_-* &quot;-&quot;??_р_._-;_-@_-"/>
    <numFmt numFmtId="179" formatCode="_-* #,##0.0_р_._-;\-* #,##0.0_р_._-;_-* &quot;-&quot;??_р_._-;_-@_-"/>
    <numFmt numFmtId="180" formatCode="_-* #,##0_р_._-;\-* #,##0_р_._-;_-* &quot;-&quot;??_р_._-;_-@_-"/>
    <numFmt numFmtId="181" formatCode="0.000"/>
    <numFmt numFmtId="182" formatCode="[$-FC19]d\ mmmm\ yyyy\ &quot;г.&quot;"/>
    <numFmt numFmtId="183" formatCode="#,##0.000"/>
    <numFmt numFmtId="184" formatCode="0.00000"/>
    <numFmt numFmtId="185" formatCode="#,##0.0"/>
    <numFmt numFmtId="186" formatCode="#,##0.00000000"/>
    <numFmt numFmtId="187" formatCode="0.0000000000"/>
    <numFmt numFmtId="188" formatCode="#,##0.000000"/>
    <numFmt numFmtId="189" formatCode="#,##0.0000000000"/>
    <numFmt numFmtId="190" formatCode="#,##0_ ;\-#,##0\ "/>
  </numFmts>
  <fonts count="34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 indent="4"/>
    </xf>
    <xf numFmtId="0" fontId="4" fillId="0" borderId="13" xfId="0" applyFont="1" applyBorder="1" applyAlignment="1">
      <alignment vertical="top" wrapText="1"/>
    </xf>
    <xf numFmtId="0" fontId="4" fillId="3" borderId="13" xfId="0" applyFont="1" applyFill="1" applyBorder="1" applyAlignment="1">
      <alignment vertical="top" wrapText="1"/>
    </xf>
    <xf numFmtId="0" fontId="4" fillId="3" borderId="13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5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 indent="4"/>
    </xf>
    <xf numFmtId="0" fontId="4" fillId="0" borderId="14" xfId="0" applyFont="1" applyBorder="1" applyAlignment="1">
      <alignment vertical="top" wrapText="1"/>
    </xf>
    <xf numFmtId="0" fontId="4" fillId="3" borderId="14" xfId="0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43" fontId="1" fillId="0" borderId="14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wrapText="1"/>
    </xf>
    <xf numFmtId="0" fontId="1" fillId="0" borderId="14" xfId="0" applyFont="1" applyFill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 vertical="center"/>
    </xf>
    <xf numFmtId="4" fontId="1" fillId="0" borderId="14" xfId="55" applyNumberFormat="1" applyFont="1" applyFill="1" applyBorder="1" applyAlignment="1">
      <alignment horizontal="center" vertical="center"/>
      <protection/>
    </xf>
    <xf numFmtId="4" fontId="1" fillId="0" borderId="14" xfId="0" applyNumberFormat="1" applyFont="1" applyFill="1" applyBorder="1" applyAlignment="1">
      <alignment horizontal="center" vertical="center"/>
    </xf>
    <xf numFmtId="183" fontId="1" fillId="0" borderId="14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wrapText="1"/>
    </xf>
    <xf numFmtId="4" fontId="1" fillId="0" borderId="14" xfId="0" applyNumberFormat="1" applyFont="1" applyFill="1" applyBorder="1" applyAlignment="1">
      <alignment horizontal="center" vertical="center" wrapText="1"/>
    </xf>
    <xf numFmtId="168" fontId="1" fillId="0" borderId="14" xfId="55" applyNumberFormat="1" applyFont="1" applyFill="1" applyBorder="1" applyAlignment="1">
      <alignment horizontal="center" vertical="center"/>
      <protection/>
    </xf>
    <xf numFmtId="168" fontId="1" fillId="0" borderId="14" xfId="0" applyNumberFormat="1" applyFont="1" applyFill="1" applyBorder="1" applyAlignment="1">
      <alignment horizontal="center" vertical="center"/>
    </xf>
    <xf numFmtId="4" fontId="1" fillId="0" borderId="14" xfId="81" applyNumberFormat="1" applyFont="1" applyFill="1" applyBorder="1" applyAlignment="1">
      <alignment horizontal="center" vertical="center" wrapText="1"/>
    </xf>
    <xf numFmtId="174" fontId="1" fillId="0" borderId="14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174" fontId="1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0" fillId="11" borderId="0" xfId="0" applyFill="1" applyAlignment="1">
      <alignment/>
    </xf>
    <xf numFmtId="4" fontId="0" fillId="11" borderId="0" xfId="0" applyNumberFormat="1" applyFill="1" applyAlignment="1">
      <alignment/>
    </xf>
    <xf numFmtId="187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187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" fillId="11" borderId="14" xfId="0" applyNumberFormat="1" applyFont="1" applyFill="1" applyBorder="1" applyAlignment="1">
      <alignment horizontal="center" vertical="center"/>
    </xf>
    <xf numFmtId="188" fontId="0" fillId="0" borderId="0" xfId="0" applyNumberFormat="1" applyAlignment="1">
      <alignment/>
    </xf>
    <xf numFmtId="189" fontId="1" fillId="0" borderId="0" xfId="0" applyNumberFormat="1" applyFont="1" applyBorder="1" applyAlignment="1">
      <alignment wrapText="1"/>
    </xf>
    <xf numFmtId="168" fontId="1" fillId="0" borderId="14" xfId="0" applyNumberFormat="1" applyFont="1" applyFill="1" applyBorder="1" applyAlignment="1">
      <alignment horizontal="center" vertical="center" wrapText="1"/>
    </xf>
    <xf numFmtId="181" fontId="1" fillId="0" borderId="0" xfId="0" applyNumberFormat="1" applyFont="1" applyFill="1" applyBorder="1" applyAlignment="1">
      <alignment wrapText="1"/>
    </xf>
    <xf numFmtId="181" fontId="1" fillId="0" borderId="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wrapText="1"/>
    </xf>
    <xf numFmtId="1" fontId="1" fillId="0" borderId="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43" fontId="1" fillId="0" borderId="14" xfId="8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190" fontId="1" fillId="0" borderId="14" xfId="81" applyNumberFormat="1" applyFont="1" applyBorder="1" applyAlignment="1">
      <alignment horizontal="center" vertical="center" wrapText="1"/>
    </xf>
    <xf numFmtId="43" fontId="1" fillId="0" borderId="0" xfId="0" applyNumberFormat="1" applyFont="1" applyAlignment="1">
      <alignment wrapText="1"/>
    </xf>
    <xf numFmtId="0" fontId="13" fillId="0" borderId="0" xfId="0" applyFont="1" applyBorder="1" applyAlignment="1">
      <alignment wrapText="1"/>
    </xf>
    <xf numFmtId="0" fontId="1" fillId="0" borderId="14" xfId="0" applyFont="1" applyBorder="1" applyAlignment="1">
      <alignment wrapText="1"/>
    </xf>
    <xf numFmtId="43" fontId="1" fillId="0" borderId="14" xfId="81" applyFont="1" applyBorder="1" applyAlignment="1">
      <alignment vertical="center" wrapText="1"/>
    </xf>
    <xf numFmtId="43" fontId="1" fillId="6" borderId="14" xfId="8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/>
    </xf>
    <xf numFmtId="185" fontId="1" fillId="0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textRotation="90" wrapText="1"/>
    </xf>
    <xf numFmtId="2" fontId="1" fillId="0" borderId="14" xfId="0" applyNumberFormat="1" applyFont="1" applyFill="1" applyBorder="1" applyAlignment="1">
      <alignment horizontal="center" vertical="center" textRotation="90" wrapText="1"/>
    </xf>
    <xf numFmtId="2" fontId="1" fillId="0" borderId="14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vertical="top" wrapText="1"/>
    </xf>
    <xf numFmtId="0" fontId="12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4" xfId="54"/>
    <cellStyle name="Обычный 2 3_Полный список!!!" xfId="55"/>
    <cellStyle name="Обычный 21" xfId="56"/>
    <cellStyle name="Обычный 22" xfId="57"/>
    <cellStyle name="Обычный 26" xfId="58"/>
    <cellStyle name="Обычный 27" xfId="59"/>
    <cellStyle name="Обычный 28" xfId="60"/>
    <cellStyle name="Обычный 29" xfId="61"/>
    <cellStyle name="Обычный 3 2_Полный список" xfId="62"/>
    <cellStyle name="Обычный 32" xfId="63"/>
    <cellStyle name="Обычный 33" xfId="64"/>
    <cellStyle name="Обычный 43" xfId="65"/>
    <cellStyle name="Обычный 47" xfId="66"/>
    <cellStyle name="Обычный 53" xfId="67"/>
    <cellStyle name="Обычный 54" xfId="68"/>
    <cellStyle name="Обычный 55" xfId="69"/>
    <cellStyle name="Обычный 56" xfId="70"/>
    <cellStyle name="Обычный 6" xfId="71"/>
    <cellStyle name="Обычный 7" xfId="72"/>
    <cellStyle name="Обычный 9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0"/>
  <sheetViews>
    <sheetView tabSelected="1" view="pageBreakPreview" zoomScaleSheetLayoutView="100" zoomScalePageLayoutView="0" workbookViewId="0" topLeftCell="G1">
      <selection activeCell="Q3" sqref="Q3"/>
    </sheetView>
  </sheetViews>
  <sheetFormatPr defaultColWidth="9.00390625" defaultRowHeight="12.75"/>
  <cols>
    <col min="1" max="1" width="3.75390625" style="12" customWidth="1"/>
    <col min="2" max="2" width="29.00390625" style="12" customWidth="1"/>
    <col min="3" max="3" width="4.625" style="12" customWidth="1"/>
    <col min="4" max="4" width="5.375" style="12" customWidth="1"/>
    <col min="5" max="5" width="16.25390625" style="25" customWidth="1"/>
    <col min="6" max="7" width="4.25390625" style="12" customWidth="1"/>
    <col min="8" max="8" width="8.875" style="12" customWidth="1"/>
    <col min="9" max="9" width="8.375" style="12" customWidth="1"/>
    <col min="10" max="10" width="7.875" style="12" customWidth="1"/>
    <col min="11" max="12" width="6.125" style="12" customWidth="1"/>
    <col min="13" max="13" width="12.375" style="29" customWidth="1"/>
    <col min="14" max="14" width="12.25390625" style="29" customWidth="1"/>
    <col min="15" max="15" width="5.125" style="29" customWidth="1"/>
    <col min="16" max="17" width="12.625" style="29" customWidth="1"/>
    <col min="18" max="18" width="9.875" style="12" customWidth="1"/>
    <col min="19" max="19" width="7.75390625" style="12" customWidth="1"/>
    <col min="20" max="20" width="9.00390625" style="12" customWidth="1"/>
    <col min="21" max="21" width="11.875" style="12" bestFit="1" customWidth="1"/>
    <col min="22" max="22" width="10.875" style="12" bestFit="1" customWidth="1"/>
    <col min="23" max="16384" width="9.125" style="12" customWidth="1"/>
  </cols>
  <sheetData>
    <row r="1" spans="1:33" s="78" customFormat="1" ht="15.75" customHeight="1">
      <c r="A1" s="4"/>
      <c r="B1" s="77"/>
      <c r="C1" s="77"/>
      <c r="D1" s="4"/>
      <c r="F1" s="4"/>
      <c r="G1" s="79"/>
      <c r="H1" s="79"/>
      <c r="I1" s="79"/>
      <c r="J1" s="80"/>
      <c r="K1" s="81"/>
      <c r="L1" s="4"/>
      <c r="M1" s="4"/>
      <c r="O1" s="76"/>
      <c r="P1" s="76"/>
      <c r="Q1" s="83" t="s">
        <v>196</v>
      </c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</row>
    <row r="2" spans="1:33" s="78" customFormat="1" ht="11.25" customHeight="1">
      <c r="A2" s="4"/>
      <c r="B2" s="77"/>
      <c r="C2" s="77"/>
      <c r="D2" s="4"/>
      <c r="F2" s="4"/>
      <c r="G2" s="79"/>
      <c r="H2" s="79"/>
      <c r="I2" s="79"/>
      <c r="J2" s="80"/>
      <c r="K2" s="81"/>
      <c r="L2" s="4"/>
      <c r="M2" s="4"/>
      <c r="O2" s="76"/>
      <c r="P2" s="76"/>
      <c r="Q2" s="83" t="s">
        <v>193</v>
      </c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</row>
    <row r="3" spans="1:33" s="78" customFormat="1" ht="12.75" customHeight="1">
      <c r="A3" s="4"/>
      <c r="B3" s="77"/>
      <c r="C3" s="77"/>
      <c r="D3" s="4"/>
      <c r="F3" s="4"/>
      <c r="G3" s="79"/>
      <c r="H3" s="79"/>
      <c r="I3" s="79"/>
      <c r="J3" s="80"/>
      <c r="K3" s="81"/>
      <c r="L3" s="4"/>
      <c r="M3" s="4"/>
      <c r="O3" s="76"/>
      <c r="P3" s="76"/>
      <c r="Q3" s="83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</row>
    <row r="4" spans="1:33" s="78" customFormat="1" ht="12.75" customHeight="1">
      <c r="A4" s="4"/>
      <c r="B4" s="77"/>
      <c r="C4" s="77"/>
      <c r="D4" s="4"/>
      <c r="F4" s="4"/>
      <c r="G4" s="79"/>
      <c r="H4" s="79"/>
      <c r="I4" s="79"/>
      <c r="J4" s="80"/>
      <c r="K4" s="81"/>
      <c r="L4" s="4"/>
      <c r="M4" s="4"/>
      <c r="O4" s="76"/>
      <c r="P4" s="76"/>
      <c r="Q4" s="84" t="s">
        <v>195</v>
      </c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</row>
    <row r="5" spans="2:33" s="4" customFormat="1" ht="15" customHeight="1">
      <c r="B5" s="5"/>
      <c r="C5" s="5"/>
      <c r="D5" s="5"/>
      <c r="F5" s="5"/>
      <c r="G5" s="5"/>
      <c r="H5" s="5"/>
      <c r="I5" s="5"/>
      <c r="K5" s="5"/>
      <c r="L5" s="5"/>
      <c r="M5" s="20"/>
      <c r="N5" s="20"/>
      <c r="O5" s="20"/>
      <c r="P5" s="21"/>
      <c r="Q5" s="21"/>
      <c r="R5" s="21"/>
      <c r="S5" s="85"/>
      <c r="T5" s="85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2:33" s="4" customFormat="1" ht="15" customHeight="1">
      <c r="B6" s="5"/>
      <c r="C6" s="5"/>
      <c r="D6" s="5"/>
      <c r="F6" s="5"/>
      <c r="G6" s="5"/>
      <c r="H6" s="5"/>
      <c r="I6" s="5"/>
      <c r="K6" s="5"/>
      <c r="L6" s="5"/>
      <c r="M6" s="20"/>
      <c r="N6" s="20"/>
      <c r="O6" s="20"/>
      <c r="P6" s="21"/>
      <c r="Q6" s="21"/>
      <c r="R6" s="21" t="s">
        <v>194</v>
      </c>
      <c r="S6" s="75"/>
      <c r="T6" s="7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s="19" customFormat="1" ht="24" customHeight="1">
      <c r="A7" s="86" t="s">
        <v>21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s="19" customFormat="1" ht="24" customHeight="1">
      <c r="A8" s="87" t="s">
        <v>177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20" ht="25.5" customHeight="1">
      <c r="A9" s="88" t="s">
        <v>0</v>
      </c>
      <c r="B9" s="88" t="s">
        <v>1</v>
      </c>
      <c r="C9" s="88" t="s">
        <v>2</v>
      </c>
      <c r="D9" s="88"/>
      <c r="E9" s="89" t="s">
        <v>3</v>
      </c>
      <c r="F9" s="89" t="s">
        <v>4</v>
      </c>
      <c r="G9" s="89" t="s">
        <v>5</v>
      </c>
      <c r="H9" s="89" t="s">
        <v>23</v>
      </c>
      <c r="I9" s="88" t="s">
        <v>6</v>
      </c>
      <c r="J9" s="88"/>
      <c r="K9" s="89" t="s">
        <v>24</v>
      </c>
      <c r="L9" s="89" t="s">
        <v>7</v>
      </c>
      <c r="M9" s="91" t="s">
        <v>108</v>
      </c>
      <c r="N9" s="91"/>
      <c r="O9" s="91"/>
      <c r="P9" s="91"/>
      <c r="Q9" s="91"/>
      <c r="R9" s="89" t="s">
        <v>109</v>
      </c>
      <c r="S9" s="89" t="s">
        <v>110</v>
      </c>
      <c r="T9" s="89" t="s">
        <v>8</v>
      </c>
    </row>
    <row r="10" spans="1:20" ht="11.25">
      <c r="A10" s="88"/>
      <c r="B10" s="88"/>
      <c r="C10" s="89" t="s">
        <v>9</v>
      </c>
      <c r="D10" s="89" t="s">
        <v>10</v>
      </c>
      <c r="E10" s="89"/>
      <c r="F10" s="89"/>
      <c r="G10" s="89"/>
      <c r="H10" s="89"/>
      <c r="I10" s="89" t="s">
        <v>106</v>
      </c>
      <c r="J10" s="89" t="s">
        <v>107</v>
      </c>
      <c r="K10" s="89"/>
      <c r="L10" s="89"/>
      <c r="M10" s="90" t="s">
        <v>11</v>
      </c>
      <c r="N10" s="91" t="s">
        <v>12</v>
      </c>
      <c r="O10" s="91"/>
      <c r="P10" s="91"/>
      <c r="Q10" s="91"/>
      <c r="R10" s="89"/>
      <c r="S10" s="89"/>
      <c r="T10" s="89"/>
    </row>
    <row r="11" spans="1:20" ht="144.75" customHeight="1">
      <c r="A11" s="88"/>
      <c r="B11" s="88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90"/>
      <c r="N11" s="23" t="s">
        <v>13</v>
      </c>
      <c r="O11" s="23" t="s">
        <v>22</v>
      </c>
      <c r="P11" s="23" t="s">
        <v>14</v>
      </c>
      <c r="Q11" s="23" t="s">
        <v>15</v>
      </c>
      <c r="R11" s="89"/>
      <c r="S11" s="89"/>
      <c r="T11" s="89"/>
    </row>
    <row r="12" spans="1:20" ht="11.25" hidden="1">
      <c r="A12" s="88"/>
      <c r="B12" s="88"/>
      <c r="C12" s="89"/>
      <c r="D12" s="89"/>
      <c r="E12" s="89"/>
      <c r="F12" s="89"/>
      <c r="G12" s="89"/>
      <c r="H12" s="22" t="s">
        <v>16</v>
      </c>
      <c r="I12" s="22" t="s">
        <v>16</v>
      </c>
      <c r="J12" s="22" t="s">
        <v>16</v>
      </c>
      <c r="K12" s="22" t="s">
        <v>17</v>
      </c>
      <c r="L12" s="89"/>
      <c r="M12" s="17" t="s">
        <v>18</v>
      </c>
      <c r="N12" s="17" t="s">
        <v>18</v>
      </c>
      <c r="O12" s="17"/>
      <c r="P12" s="17" t="s">
        <v>18</v>
      </c>
      <c r="Q12" s="17" t="s">
        <v>18</v>
      </c>
      <c r="R12" s="22" t="s">
        <v>19</v>
      </c>
      <c r="S12" s="22" t="s">
        <v>19</v>
      </c>
      <c r="T12" s="89"/>
    </row>
    <row r="13" spans="1:20" ht="11.25">
      <c r="A13" s="24">
        <v>1</v>
      </c>
      <c r="B13" s="24">
        <v>2</v>
      </c>
      <c r="C13" s="24">
        <v>3</v>
      </c>
      <c r="D13" s="24">
        <v>4</v>
      </c>
      <c r="E13" s="22">
        <v>5</v>
      </c>
      <c r="F13" s="24">
        <v>6</v>
      </c>
      <c r="G13" s="24">
        <v>7</v>
      </c>
      <c r="H13" s="24">
        <v>8</v>
      </c>
      <c r="I13" s="24">
        <v>9</v>
      </c>
      <c r="J13" s="24">
        <v>10</v>
      </c>
      <c r="K13" s="24">
        <v>11</v>
      </c>
      <c r="L13" s="24">
        <v>12</v>
      </c>
      <c r="M13" s="31">
        <v>13</v>
      </c>
      <c r="N13" s="31">
        <v>14</v>
      </c>
      <c r="O13" s="31">
        <v>15</v>
      </c>
      <c r="P13" s="31">
        <v>16</v>
      </c>
      <c r="Q13" s="31">
        <v>17</v>
      </c>
      <c r="R13" s="31">
        <v>18</v>
      </c>
      <c r="S13" s="31">
        <v>19</v>
      </c>
      <c r="T13" s="31">
        <v>20</v>
      </c>
    </row>
    <row r="14" spans="1:22" s="2" customFormat="1" ht="12.75" customHeight="1">
      <c r="A14" s="22">
        <v>1</v>
      </c>
      <c r="B14" s="30" t="s">
        <v>119</v>
      </c>
      <c r="C14" s="32">
        <v>1978</v>
      </c>
      <c r="D14" s="22"/>
      <c r="E14" s="22" t="s">
        <v>20</v>
      </c>
      <c r="F14" s="22">
        <v>12</v>
      </c>
      <c r="G14" s="22">
        <v>1</v>
      </c>
      <c r="H14" s="38">
        <v>4592.3</v>
      </c>
      <c r="I14" s="38">
        <v>3932.3</v>
      </c>
      <c r="J14" s="39">
        <v>3002.2</v>
      </c>
      <c r="K14" s="22">
        <v>191</v>
      </c>
      <c r="L14" s="27" t="s">
        <v>111</v>
      </c>
      <c r="M14" s="33">
        <v>5854987.01</v>
      </c>
      <c r="N14" s="34">
        <v>4834697</v>
      </c>
      <c r="O14" s="34"/>
      <c r="P14" s="34">
        <v>727541</v>
      </c>
      <c r="Q14" s="34">
        <v>292749.01</v>
      </c>
      <c r="R14" s="35">
        <f>M14/H14</f>
        <v>1274.957</v>
      </c>
      <c r="S14" s="26"/>
      <c r="T14" s="17" t="s">
        <v>105</v>
      </c>
      <c r="U14" s="56"/>
      <c r="V14" s="36"/>
    </row>
    <row r="15" spans="1:22" s="2" customFormat="1" ht="12.75" customHeight="1">
      <c r="A15" s="22">
        <v>2</v>
      </c>
      <c r="B15" s="30" t="s">
        <v>117</v>
      </c>
      <c r="C15" s="32">
        <v>1963</v>
      </c>
      <c r="D15" s="22"/>
      <c r="E15" s="22" t="s">
        <v>112</v>
      </c>
      <c r="F15" s="22">
        <v>5</v>
      </c>
      <c r="G15" s="22">
        <v>4</v>
      </c>
      <c r="H15" s="38">
        <v>3894</v>
      </c>
      <c r="I15" s="38">
        <v>3585.8</v>
      </c>
      <c r="J15" s="39">
        <v>2095.5</v>
      </c>
      <c r="K15" s="22">
        <v>174</v>
      </c>
      <c r="L15" s="27" t="s">
        <v>111</v>
      </c>
      <c r="M15" s="33">
        <v>4323407.71</v>
      </c>
      <c r="N15" s="34">
        <v>3570010</v>
      </c>
      <c r="O15" s="34"/>
      <c r="P15" s="34">
        <v>537227</v>
      </c>
      <c r="Q15" s="34">
        <v>216170.71</v>
      </c>
      <c r="R15" s="35">
        <f aca="true" t="shared" si="0" ref="R15:R75">M15/H15</f>
        <v>1110.274</v>
      </c>
      <c r="S15" s="22"/>
      <c r="T15" s="17" t="s">
        <v>105</v>
      </c>
      <c r="U15" s="56"/>
      <c r="V15" s="36"/>
    </row>
    <row r="16" spans="1:22" s="2" customFormat="1" ht="12.75" customHeight="1">
      <c r="A16" s="22">
        <v>3</v>
      </c>
      <c r="B16" s="30" t="s">
        <v>118</v>
      </c>
      <c r="C16" s="32">
        <v>1963</v>
      </c>
      <c r="D16" s="22"/>
      <c r="E16" s="22" t="s">
        <v>112</v>
      </c>
      <c r="F16" s="22">
        <v>5</v>
      </c>
      <c r="G16" s="22">
        <v>4</v>
      </c>
      <c r="H16" s="38">
        <v>3867.7</v>
      </c>
      <c r="I16" s="38">
        <v>3554.9</v>
      </c>
      <c r="J16" s="39">
        <v>2089.2</v>
      </c>
      <c r="K16" s="22">
        <v>202</v>
      </c>
      <c r="L16" s="27" t="s">
        <v>111</v>
      </c>
      <c r="M16" s="33">
        <v>4278226.82</v>
      </c>
      <c r="N16" s="34">
        <v>3532703</v>
      </c>
      <c r="O16" s="34"/>
      <c r="P16" s="34">
        <v>531612</v>
      </c>
      <c r="Q16" s="34">
        <v>213911.82</v>
      </c>
      <c r="R16" s="35">
        <f t="shared" si="0"/>
        <v>1106.142</v>
      </c>
      <c r="S16" s="26"/>
      <c r="T16" s="17" t="s">
        <v>105</v>
      </c>
      <c r="U16" s="56"/>
      <c r="V16" s="36"/>
    </row>
    <row r="17" spans="1:22" s="2" customFormat="1" ht="12.75" customHeight="1">
      <c r="A17" s="22">
        <v>4</v>
      </c>
      <c r="B17" s="30" t="s">
        <v>120</v>
      </c>
      <c r="C17" s="32">
        <v>1968</v>
      </c>
      <c r="D17" s="22"/>
      <c r="E17" s="22" t="s">
        <v>20</v>
      </c>
      <c r="F17" s="22">
        <v>5</v>
      </c>
      <c r="G17" s="22">
        <v>4</v>
      </c>
      <c r="H17" s="38">
        <v>2796.6</v>
      </c>
      <c r="I17" s="38">
        <v>2542.4</v>
      </c>
      <c r="J17" s="38">
        <v>34</v>
      </c>
      <c r="K17" s="22">
        <v>216</v>
      </c>
      <c r="L17" s="27" t="s">
        <v>111</v>
      </c>
      <c r="M17" s="33">
        <v>6407362.07</v>
      </c>
      <c r="N17" s="34">
        <v>5290815</v>
      </c>
      <c r="O17" s="34"/>
      <c r="P17" s="34">
        <v>796179</v>
      </c>
      <c r="Q17" s="34">
        <v>320368.07</v>
      </c>
      <c r="R17" s="35">
        <f t="shared" si="0"/>
        <v>2291.126</v>
      </c>
      <c r="S17" s="26"/>
      <c r="T17" s="17" t="s">
        <v>105</v>
      </c>
      <c r="U17" s="56"/>
      <c r="V17" s="36"/>
    </row>
    <row r="18" spans="1:22" s="2" customFormat="1" ht="12.75" customHeight="1">
      <c r="A18" s="22">
        <v>5</v>
      </c>
      <c r="B18" s="30" t="s">
        <v>123</v>
      </c>
      <c r="C18" s="32">
        <v>1965</v>
      </c>
      <c r="D18" s="22"/>
      <c r="E18" s="22" t="s">
        <v>112</v>
      </c>
      <c r="F18" s="22">
        <v>5</v>
      </c>
      <c r="G18" s="22">
        <v>4</v>
      </c>
      <c r="H18" s="38">
        <v>2810.2</v>
      </c>
      <c r="I18" s="38">
        <v>2550.6</v>
      </c>
      <c r="J18" s="39">
        <v>1586.6</v>
      </c>
      <c r="K18" s="22">
        <v>140</v>
      </c>
      <c r="L18" s="27" t="s">
        <v>111</v>
      </c>
      <c r="M18" s="33">
        <v>3677340.74</v>
      </c>
      <c r="N18" s="34">
        <v>3036527</v>
      </c>
      <c r="O18" s="34"/>
      <c r="P18" s="34">
        <v>456947</v>
      </c>
      <c r="Q18" s="34">
        <v>183866.74</v>
      </c>
      <c r="R18" s="35">
        <f t="shared" si="0"/>
        <v>1308.569</v>
      </c>
      <c r="S18" s="26"/>
      <c r="T18" s="17" t="s">
        <v>105</v>
      </c>
      <c r="U18" s="56"/>
      <c r="V18" s="36"/>
    </row>
    <row r="19" spans="1:22" s="2" customFormat="1" ht="12.75" customHeight="1">
      <c r="A19" s="22">
        <v>6</v>
      </c>
      <c r="B19" s="30" t="s">
        <v>161</v>
      </c>
      <c r="C19" s="32">
        <v>1969</v>
      </c>
      <c r="D19" s="22"/>
      <c r="E19" s="22" t="s">
        <v>112</v>
      </c>
      <c r="F19" s="22">
        <v>5</v>
      </c>
      <c r="G19" s="22">
        <v>4</v>
      </c>
      <c r="H19" s="38">
        <v>3834.2</v>
      </c>
      <c r="I19" s="38">
        <v>3526.2</v>
      </c>
      <c r="J19" s="39">
        <v>2006.5</v>
      </c>
      <c r="K19" s="22">
        <v>211</v>
      </c>
      <c r="L19" s="27" t="s">
        <v>111</v>
      </c>
      <c r="M19" s="33">
        <v>4268508.87</v>
      </c>
      <c r="N19" s="34">
        <v>3524678</v>
      </c>
      <c r="O19" s="34"/>
      <c r="P19" s="34">
        <v>530405</v>
      </c>
      <c r="Q19" s="34">
        <v>213425.87</v>
      </c>
      <c r="R19" s="35">
        <f t="shared" si="0"/>
        <v>1113.272</v>
      </c>
      <c r="S19" s="26"/>
      <c r="T19" s="17" t="s">
        <v>105</v>
      </c>
      <c r="U19" s="56"/>
      <c r="V19" s="36"/>
    </row>
    <row r="20" spans="1:22" s="2" customFormat="1" ht="12.75" customHeight="1">
      <c r="A20" s="22">
        <v>7</v>
      </c>
      <c r="B20" s="30" t="s">
        <v>121</v>
      </c>
      <c r="C20" s="32">
        <v>1977</v>
      </c>
      <c r="D20" s="22"/>
      <c r="E20" s="22" t="s">
        <v>20</v>
      </c>
      <c r="F20" s="22">
        <v>12</v>
      </c>
      <c r="G20" s="22">
        <v>1</v>
      </c>
      <c r="H20" s="38">
        <v>4533.3</v>
      </c>
      <c r="I20" s="38">
        <v>3896.3</v>
      </c>
      <c r="J20" s="39">
        <v>2698.2</v>
      </c>
      <c r="K20" s="22">
        <v>190</v>
      </c>
      <c r="L20" s="27" t="s">
        <v>111</v>
      </c>
      <c r="M20" s="33">
        <v>6360115.16</v>
      </c>
      <c r="N20" s="34">
        <v>5251802</v>
      </c>
      <c r="O20" s="34"/>
      <c r="P20" s="34">
        <v>790308</v>
      </c>
      <c r="Q20" s="34">
        <v>318005.16</v>
      </c>
      <c r="R20" s="35">
        <f t="shared" si="0"/>
        <v>1402.977</v>
      </c>
      <c r="S20" s="26"/>
      <c r="T20" s="17" t="s">
        <v>105</v>
      </c>
      <c r="U20" s="56"/>
      <c r="V20" s="36"/>
    </row>
    <row r="21" spans="1:22" s="2" customFormat="1" ht="16.5" customHeight="1">
      <c r="A21" s="22">
        <v>8</v>
      </c>
      <c r="B21" s="30" t="s">
        <v>124</v>
      </c>
      <c r="C21" s="32">
        <v>1980</v>
      </c>
      <c r="D21" s="22"/>
      <c r="E21" s="22" t="s">
        <v>20</v>
      </c>
      <c r="F21" s="22">
        <v>9</v>
      </c>
      <c r="G21" s="22">
        <v>4</v>
      </c>
      <c r="H21" s="38">
        <v>8485.7</v>
      </c>
      <c r="I21" s="38">
        <v>7699</v>
      </c>
      <c r="J21" s="39">
        <v>4795.2</v>
      </c>
      <c r="K21" s="22">
        <v>363</v>
      </c>
      <c r="L21" s="27" t="s">
        <v>111</v>
      </c>
      <c r="M21" s="33">
        <v>7277451.47</v>
      </c>
      <c r="N21" s="34">
        <v>6009283</v>
      </c>
      <c r="O21" s="34"/>
      <c r="P21" s="34">
        <v>904296</v>
      </c>
      <c r="Q21" s="34">
        <v>363872.47</v>
      </c>
      <c r="R21" s="35">
        <f t="shared" si="0"/>
        <v>857.614</v>
      </c>
      <c r="S21" s="26"/>
      <c r="T21" s="17" t="s">
        <v>105</v>
      </c>
      <c r="U21" s="56"/>
      <c r="V21" s="36"/>
    </row>
    <row r="22" spans="1:22" s="2" customFormat="1" ht="16.5" customHeight="1">
      <c r="A22" s="22">
        <v>9</v>
      </c>
      <c r="B22" s="30" t="s">
        <v>125</v>
      </c>
      <c r="C22" s="32">
        <v>1962</v>
      </c>
      <c r="D22" s="22"/>
      <c r="E22" s="22" t="s">
        <v>20</v>
      </c>
      <c r="F22" s="22">
        <v>6</v>
      </c>
      <c r="G22" s="22">
        <v>4</v>
      </c>
      <c r="H22" s="38">
        <v>4284.9</v>
      </c>
      <c r="I22" s="38">
        <v>3968.4</v>
      </c>
      <c r="J22" s="39">
        <v>2487.3</v>
      </c>
      <c r="K22" s="22">
        <v>202</v>
      </c>
      <c r="L22" s="27" t="s">
        <v>111</v>
      </c>
      <c r="M22" s="33">
        <v>7473365.12</v>
      </c>
      <c r="N22" s="34">
        <v>6171057</v>
      </c>
      <c r="O22" s="34"/>
      <c r="P22" s="34">
        <v>928640</v>
      </c>
      <c r="Q22" s="34">
        <v>373668.12</v>
      </c>
      <c r="R22" s="35">
        <f t="shared" si="0"/>
        <v>1744.117</v>
      </c>
      <c r="S22" s="26"/>
      <c r="T22" s="17" t="s">
        <v>105</v>
      </c>
      <c r="U22" s="56"/>
      <c r="V22" s="36"/>
    </row>
    <row r="23" spans="1:22" s="2" customFormat="1" ht="12.75" customHeight="1">
      <c r="A23" s="22">
        <v>10</v>
      </c>
      <c r="B23" s="30" t="s">
        <v>122</v>
      </c>
      <c r="C23" s="32">
        <v>1977</v>
      </c>
      <c r="D23" s="22"/>
      <c r="E23" s="22" t="s">
        <v>20</v>
      </c>
      <c r="F23" s="22">
        <v>9</v>
      </c>
      <c r="G23" s="22">
        <v>1</v>
      </c>
      <c r="H23" s="38">
        <v>2422.8</v>
      </c>
      <c r="I23" s="38">
        <v>2288</v>
      </c>
      <c r="J23" s="39">
        <v>1771.5</v>
      </c>
      <c r="K23" s="22">
        <v>122</v>
      </c>
      <c r="L23" s="27" t="s">
        <v>111</v>
      </c>
      <c r="M23" s="33">
        <v>4526943.5</v>
      </c>
      <c r="N23" s="34">
        <v>3738078</v>
      </c>
      <c r="O23" s="34"/>
      <c r="P23" s="34">
        <v>562518</v>
      </c>
      <c r="Q23" s="34">
        <v>226347.5</v>
      </c>
      <c r="R23" s="35">
        <f t="shared" si="0"/>
        <v>1868.476</v>
      </c>
      <c r="S23" s="26"/>
      <c r="T23" s="17" t="s">
        <v>105</v>
      </c>
      <c r="U23" s="56"/>
      <c r="V23" s="36"/>
    </row>
    <row r="24" spans="1:22" s="2" customFormat="1" ht="16.5" customHeight="1">
      <c r="A24" s="22">
        <v>11</v>
      </c>
      <c r="B24" s="30" t="s">
        <v>126</v>
      </c>
      <c r="C24" s="32">
        <v>1985</v>
      </c>
      <c r="D24" s="22"/>
      <c r="E24" s="22" t="s">
        <v>112</v>
      </c>
      <c r="F24" s="22">
        <v>9</v>
      </c>
      <c r="G24" s="22">
        <v>4</v>
      </c>
      <c r="H24" s="38">
        <v>8723.8</v>
      </c>
      <c r="I24" s="38">
        <v>7748.1</v>
      </c>
      <c r="J24" s="39">
        <v>4699.4</v>
      </c>
      <c r="K24" s="22">
        <v>386</v>
      </c>
      <c r="L24" s="27" t="s">
        <v>111</v>
      </c>
      <c r="M24" s="33">
        <v>14315886.84</v>
      </c>
      <c r="N24" s="34">
        <v>11821201</v>
      </c>
      <c r="O24" s="34"/>
      <c r="P24" s="34">
        <v>1778892</v>
      </c>
      <c r="Q24" s="34">
        <v>715793.84</v>
      </c>
      <c r="R24" s="35">
        <f t="shared" si="0"/>
        <v>1641.015</v>
      </c>
      <c r="S24" s="26"/>
      <c r="T24" s="17" t="s">
        <v>105</v>
      </c>
      <c r="U24" s="56"/>
      <c r="V24" s="36"/>
    </row>
    <row r="25" spans="1:22" s="2" customFormat="1" ht="16.5" customHeight="1">
      <c r="A25" s="22">
        <v>12</v>
      </c>
      <c r="B25" s="30" t="s">
        <v>127</v>
      </c>
      <c r="C25" s="32">
        <v>1984</v>
      </c>
      <c r="D25" s="22"/>
      <c r="E25" s="22" t="s">
        <v>20</v>
      </c>
      <c r="F25" s="22">
        <v>9</v>
      </c>
      <c r="G25" s="22">
        <v>5</v>
      </c>
      <c r="H25" s="38">
        <v>9559.2</v>
      </c>
      <c r="I25" s="38">
        <v>8690.2</v>
      </c>
      <c r="J25" s="39">
        <v>5994</v>
      </c>
      <c r="K25" s="22">
        <v>465</v>
      </c>
      <c r="L25" s="27" t="s">
        <v>111</v>
      </c>
      <c r="M25" s="33">
        <v>17081969.47</v>
      </c>
      <c r="N25" s="34">
        <v>14105265</v>
      </c>
      <c r="O25" s="34"/>
      <c r="P25" s="34">
        <v>2122606</v>
      </c>
      <c r="Q25" s="34">
        <v>854098.47</v>
      </c>
      <c r="R25" s="35">
        <f t="shared" si="0"/>
        <v>1786.966</v>
      </c>
      <c r="S25" s="26"/>
      <c r="T25" s="17" t="s">
        <v>105</v>
      </c>
      <c r="U25" s="56"/>
      <c r="V25" s="36"/>
    </row>
    <row r="26" spans="1:22" s="2" customFormat="1" ht="16.5" customHeight="1">
      <c r="A26" s="22">
        <v>13</v>
      </c>
      <c r="B26" s="30" t="s">
        <v>128</v>
      </c>
      <c r="C26" s="32">
        <v>1981</v>
      </c>
      <c r="D26" s="22"/>
      <c r="E26" s="22" t="s">
        <v>20</v>
      </c>
      <c r="F26" s="22">
        <v>12</v>
      </c>
      <c r="G26" s="22">
        <v>1</v>
      </c>
      <c r="H26" s="38">
        <v>4557.8</v>
      </c>
      <c r="I26" s="38">
        <v>3900.2</v>
      </c>
      <c r="J26" s="39">
        <v>3075.2</v>
      </c>
      <c r="K26" s="22">
        <v>192</v>
      </c>
      <c r="L26" s="27" t="s">
        <v>111</v>
      </c>
      <c r="M26" s="33">
        <v>5819259.86</v>
      </c>
      <c r="N26" s="34">
        <v>4805196</v>
      </c>
      <c r="O26" s="34"/>
      <c r="P26" s="34">
        <v>723101</v>
      </c>
      <c r="Q26" s="34">
        <v>290962.86</v>
      </c>
      <c r="R26" s="35">
        <f t="shared" si="0"/>
        <v>1276.769</v>
      </c>
      <c r="S26" s="26"/>
      <c r="T26" s="17" t="s">
        <v>105</v>
      </c>
      <c r="U26" s="56"/>
      <c r="V26" s="36"/>
    </row>
    <row r="27" spans="1:22" s="2" customFormat="1" ht="18.75" customHeight="1">
      <c r="A27" s="22">
        <v>14</v>
      </c>
      <c r="B27" s="30" t="s">
        <v>129</v>
      </c>
      <c r="C27" s="32">
        <v>1984</v>
      </c>
      <c r="D27" s="22"/>
      <c r="E27" s="22" t="s">
        <v>20</v>
      </c>
      <c r="F27" s="22">
        <v>14</v>
      </c>
      <c r="G27" s="22">
        <v>1</v>
      </c>
      <c r="H27" s="38">
        <v>5726.4</v>
      </c>
      <c r="I27" s="38">
        <v>4820.8</v>
      </c>
      <c r="J27" s="39">
        <v>2818.2</v>
      </c>
      <c r="K27" s="22">
        <v>252</v>
      </c>
      <c r="L27" s="27" t="s">
        <v>111</v>
      </c>
      <c r="M27" s="33">
        <v>8658126.94</v>
      </c>
      <c r="N27" s="34">
        <v>7149362</v>
      </c>
      <c r="O27" s="34"/>
      <c r="P27" s="34">
        <v>1075859</v>
      </c>
      <c r="Q27" s="34">
        <v>432905.94</v>
      </c>
      <c r="R27" s="35">
        <f t="shared" si="0"/>
        <v>1511.967</v>
      </c>
      <c r="S27" s="26"/>
      <c r="T27" s="17" t="s">
        <v>105</v>
      </c>
      <c r="U27" s="56"/>
      <c r="V27" s="36"/>
    </row>
    <row r="28" spans="1:22" s="2" customFormat="1" ht="14.25" customHeight="1">
      <c r="A28" s="22">
        <v>15</v>
      </c>
      <c r="B28" s="30" t="s">
        <v>130</v>
      </c>
      <c r="C28" s="32">
        <v>1982</v>
      </c>
      <c r="D28" s="22"/>
      <c r="E28" s="22" t="s">
        <v>112</v>
      </c>
      <c r="F28" s="22">
        <v>16</v>
      </c>
      <c r="G28" s="22">
        <v>6</v>
      </c>
      <c r="H28" s="38">
        <v>24450</v>
      </c>
      <c r="I28" s="38">
        <v>21010.3</v>
      </c>
      <c r="J28" s="39">
        <v>14389.6</v>
      </c>
      <c r="K28" s="22">
        <v>931</v>
      </c>
      <c r="L28" s="27" t="s">
        <v>111</v>
      </c>
      <c r="M28" s="33">
        <v>31910428.62</v>
      </c>
      <c r="N28" s="34">
        <v>26349718</v>
      </c>
      <c r="O28" s="34"/>
      <c r="P28" s="34">
        <v>3965190</v>
      </c>
      <c r="Q28" s="34">
        <v>1595520.62</v>
      </c>
      <c r="R28" s="35">
        <f t="shared" si="0"/>
        <v>1305.13</v>
      </c>
      <c r="S28" s="26"/>
      <c r="T28" s="17" t="s">
        <v>105</v>
      </c>
      <c r="U28" s="56"/>
      <c r="V28" s="36"/>
    </row>
    <row r="29" spans="1:21" s="2" customFormat="1" ht="11.25">
      <c r="A29" s="22">
        <v>16</v>
      </c>
      <c r="B29" s="30" t="s">
        <v>163</v>
      </c>
      <c r="C29" s="32">
        <v>1961</v>
      </c>
      <c r="D29" s="22"/>
      <c r="E29" s="22" t="s">
        <v>112</v>
      </c>
      <c r="F29" s="22">
        <v>5</v>
      </c>
      <c r="G29" s="22">
        <v>3</v>
      </c>
      <c r="H29" s="38">
        <v>2821.8</v>
      </c>
      <c r="I29" s="38">
        <v>2592.3</v>
      </c>
      <c r="J29" s="39">
        <v>1664.4</v>
      </c>
      <c r="K29" s="22">
        <v>146</v>
      </c>
      <c r="L29" s="27" t="s">
        <v>111</v>
      </c>
      <c r="M29" s="33">
        <v>3454631.31</v>
      </c>
      <c r="N29" s="34">
        <v>2852627</v>
      </c>
      <c r="O29" s="34"/>
      <c r="P29" s="34">
        <v>429273</v>
      </c>
      <c r="Q29" s="34">
        <v>172731.31</v>
      </c>
      <c r="R29" s="35">
        <f t="shared" si="0"/>
        <v>1224.265</v>
      </c>
      <c r="S29" s="26"/>
      <c r="T29" s="17" t="s">
        <v>105</v>
      </c>
      <c r="U29" s="56"/>
    </row>
    <row r="30" spans="1:22" s="2" customFormat="1" ht="14.25" customHeight="1">
      <c r="A30" s="22">
        <v>17</v>
      </c>
      <c r="B30" s="30" t="s">
        <v>131</v>
      </c>
      <c r="C30" s="32">
        <v>1973</v>
      </c>
      <c r="D30" s="22"/>
      <c r="E30" s="22" t="s">
        <v>20</v>
      </c>
      <c r="F30" s="22">
        <v>9</v>
      </c>
      <c r="G30" s="22">
        <v>5</v>
      </c>
      <c r="H30" s="38">
        <v>8407</v>
      </c>
      <c r="I30" s="38">
        <v>7881.4</v>
      </c>
      <c r="J30" s="39">
        <v>4494</v>
      </c>
      <c r="K30" s="22">
        <v>401</v>
      </c>
      <c r="L30" s="27" t="s">
        <v>111</v>
      </c>
      <c r="M30" s="33">
        <v>6760662.38</v>
      </c>
      <c r="N30" s="34">
        <v>5582549</v>
      </c>
      <c r="O30" s="34"/>
      <c r="P30" s="34">
        <v>840080</v>
      </c>
      <c r="Q30" s="34">
        <v>338033.38</v>
      </c>
      <c r="R30" s="35">
        <f t="shared" si="0"/>
        <v>804.171</v>
      </c>
      <c r="S30" s="26"/>
      <c r="T30" s="17" t="s">
        <v>105</v>
      </c>
      <c r="U30" s="56"/>
      <c r="V30" s="36"/>
    </row>
    <row r="31" spans="1:22" s="2" customFormat="1" ht="14.25" customHeight="1">
      <c r="A31" s="22">
        <v>18</v>
      </c>
      <c r="B31" s="30" t="s">
        <v>132</v>
      </c>
      <c r="C31" s="32">
        <v>1983</v>
      </c>
      <c r="D31" s="22"/>
      <c r="E31" s="22" t="s">
        <v>162</v>
      </c>
      <c r="F31" s="22">
        <v>9</v>
      </c>
      <c r="G31" s="22">
        <v>3</v>
      </c>
      <c r="H31" s="38">
        <v>10468.7</v>
      </c>
      <c r="I31" s="38">
        <v>9517</v>
      </c>
      <c r="J31" s="38">
        <v>9517</v>
      </c>
      <c r="K31" s="22">
        <v>431</v>
      </c>
      <c r="L31" s="27" t="s">
        <v>111</v>
      </c>
      <c r="M31" s="33">
        <v>7005880</v>
      </c>
      <c r="N31" s="34">
        <v>5785035</v>
      </c>
      <c r="O31" s="34"/>
      <c r="P31" s="34">
        <v>870551</v>
      </c>
      <c r="Q31" s="34">
        <v>350294</v>
      </c>
      <c r="R31" s="35">
        <f t="shared" si="0"/>
        <v>669.222</v>
      </c>
      <c r="S31" s="26"/>
      <c r="T31" s="17" t="s">
        <v>105</v>
      </c>
      <c r="U31" s="56"/>
      <c r="V31" s="36"/>
    </row>
    <row r="32" spans="1:22" s="2" customFormat="1" ht="14.25" customHeight="1">
      <c r="A32" s="22">
        <v>19</v>
      </c>
      <c r="B32" s="30" t="s">
        <v>133</v>
      </c>
      <c r="C32" s="32">
        <v>1970</v>
      </c>
      <c r="D32" s="22"/>
      <c r="E32" s="22" t="s">
        <v>112</v>
      </c>
      <c r="F32" s="22">
        <v>5</v>
      </c>
      <c r="G32" s="22">
        <v>5</v>
      </c>
      <c r="H32" s="38">
        <v>3424.6</v>
      </c>
      <c r="I32" s="38">
        <v>3085.6</v>
      </c>
      <c r="J32" s="39">
        <v>1468.5</v>
      </c>
      <c r="K32" s="22">
        <v>205</v>
      </c>
      <c r="L32" s="27" t="s">
        <v>111</v>
      </c>
      <c r="M32" s="33">
        <v>3941061.54</v>
      </c>
      <c r="N32" s="34">
        <v>3254292</v>
      </c>
      <c r="O32" s="34"/>
      <c r="P32" s="34">
        <v>489716</v>
      </c>
      <c r="Q32" s="34">
        <v>197053.54</v>
      </c>
      <c r="R32" s="35">
        <f t="shared" si="0"/>
        <v>1150.809</v>
      </c>
      <c r="S32" s="26"/>
      <c r="T32" s="17" t="s">
        <v>105</v>
      </c>
      <c r="U32" s="56"/>
      <c r="V32" s="36"/>
    </row>
    <row r="33" spans="1:22" s="2" customFormat="1" ht="14.25" customHeight="1">
      <c r="A33" s="22">
        <v>20</v>
      </c>
      <c r="B33" s="30" t="s">
        <v>135</v>
      </c>
      <c r="C33" s="32">
        <v>1964</v>
      </c>
      <c r="D33" s="22"/>
      <c r="E33" s="22" t="s">
        <v>112</v>
      </c>
      <c r="F33" s="22">
        <v>5</v>
      </c>
      <c r="G33" s="22">
        <v>4</v>
      </c>
      <c r="H33" s="38">
        <v>3837.9</v>
      </c>
      <c r="I33" s="38">
        <v>3520.3</v>
      </c>
      <c r="J33" s="39">
        <v>1806.8</v>
      </c>
      <c r="K33" s="22">
        <v>241</v>
      </c>
      <c r="L33" s="27" t="s">
        <v>111</v>
      </c>
      <c r="M33" s="33">
        <v>3461336.58</v>
      </c>
      <c r="N33" s="34">
        <v>2858164</v>
      </c>
      <c r="O33" s="34"/>
      <c r="P33" s="34">
        <v>430106</v>
      </c>
      <c r="Q33" s="34">
        <v>173066.58</v>
      </c>
      <c r="R33" s="35">
        <f t="shared" si="0"/>
        <v>901.883</v>
      </c>
      <c r="S33" s="26"/>
      <c r="T33" s="17" t="s">
        <v>105</v>
      </c>
      <c r="U33" s="56"/>
      <c r="V33" s="36"/>
    </row>
    <row r="34" spans="1:22" s="2" customFormat="1" ht="14.25" customHeight="1">
      <c r="A34" s="22">
        <v>21</v>
      </c>
      <c r="B34" s="30" t="s">
        <v>136</v>
      </c>
      <c r="C34" s="32">
        <v>1960</v>
      </c>
      <c r="D34" s="22"/>
      <c r="E34" s="22" t="s">
        <v>20</v>
      </c>
      <c r="F34" s="22">
        <v>5</v>
      </c>
      <c r="G34" s="22">
        <v>3</v>
      </c>
      <c r="H34" s="38">
        <v>2732.9</v>
      </c>
      <c r="I34" s="38">
        <v>2502.1</v>
      </c>
      <c r="J34" s="39">
        <v>1809.6</v>
      </c>
      <c r="K34" s="22">
        <v>129</v>
      </c>
      <c r="L34" s="27" t="s">
        <v>111</v>
      </c>
      <c r="M34" s="33">
        <v>2955876.34</v>
      </c>
      <c r="N34" s="34">
        <v>2440785</v>
      </c>
      <c r="O34" s="34"/>
      <c r="P34" s="34">
        <v>367297</v>
      </c>
      <c r="Q34" s="34">
        <v>147794.34</v>
      </c>
      <c r="R34" s="35">
        <f t="shared" si="0"/>
        <v>1081.59</v>
      </c>
      <c r="S34" s="26"/>
      <c r="T34" s="17" t="s">
        <v>105</v>
      </c>
      <c r="U34" s="56"/>
      <c r="V34" s="36"/>
    </row>
    <row r="35" spans="1:22" s="2" customFormat="1" ht="14.25" customHeight="1">
      <c r="A35" s="22">
        <v>22</v>
      </c>
      <c r="B35" s="30" t="s">
        <v>137</v>
      </c>
      <c r="C35" s="32">
        <v>1960</v>
      </c>
      <c r="D35" s="22"/>
      <c r="E35" s="22" t="s">
        <v>20</v>
      </c>
      <c r="F35" s="22">
        <v>5</v>
      </c>
      <c r="G35" s="22">
        <v>3</v>
      </c>
      <c r="H35" s="38">
        <v>2710.8</v>
      </c>
      <c r="I35" s="38">
        <v>2486.3</v>
      </c>
      <c r="J35" s="39">
        <v>1573.6</v>
      </c>
      <c r="K35" s="22">
        <v>129</v>
      </c>
      <c r="L35" s="27" t="s">
        <v>111</v>
      </c>
      <c r="M35" s="33">
        <v>2974145.25</v>
      </c>
      <c r="N35" s="34">
        <v>2455871</v>
      </c>
      <c r="O35" s="34"/>
      <c r="P35" s="34">
        <v>369567</v>
      </c>
      <c r="Q35" s="34">
        <v>148707.25</v>
      </c>
      <c r="R35" s="35">
        <f t="shared" si="0"/>
        <v>1097.147</v>
      </c>
      <c r="S35" s="26"/>
      <c r="T35" s="17" t="s">
        <v>105</v>
      </c>
      <c r="U35" s="56"/>
      <c r="V35" s="36"/>
    </row>
    <row r="36" spans="1:22" s="2" customFormat="1" ht="14.25" customHeight="1">
      <c r="A36" s="22">
        <v>23</v>
      </c>
      <c r="B36" s="30" t="s">
        <v>138</v>
      </c>
      <c r="C36" s="32">
        <v>1979</v>
      </c>
      <c r="D36" s="22"/>
      <c r="E36" s="22" t="s">
        <v>20</v>
      </c>
      <c r="F36" s="22">
        <v>12</v>
      </c>
      <c r="G36" s="22">
        <v>1</v>
      </c>
      <c r="H36" s="38">
        <v>4543.4</v>
      </c>
      <c r="I36" s="38">
        <v>3916.4</v>
      </c>
      <c r="J36" s="39">
        <v>2955.7</v>
      </c>
      <c r="K36" s="22">
        <v>187</v>
      </c>
      <c r="L36" s="27" t="s">
        <v>111</v>
      </c>
      <c r="M36" s="33">
        <v>8306932.25</v>
      </c>
      <c r="N36" s="34">
        <v>6859367</v>
      </c>
      <c r="O36" s="34"/>
      <c r="P36" s="34">
        <v>1032219</v>
      </c>
      <c r="Q36" s="34">
        <v>415346.25</v>
      </c>
      <c r="R36" s="35">
        <f t="shared" si="0"/>
        <v>1828.352</v>
      </c>
      <c r="S36" s="26"/>
      <c r="T36" s="17" t="s">
        <v>105</v>
      </c>
      <c r="U36" s="56"/>
      <c r="V36" s="36"/>
    </row>
    <row r="37" spans="1:22" s="2" customFormat="1" ht="14.25" customHeight="1">
      <c r="A37" s="22">
        <v>24</v>
      </c>
      <c r="B37" s="30" t="s">
        <v>139</v>
      </c>
      <c r="C37" s="32">
        <v>1960</v>
      </c>
      <c r="D37" s="22"/>
      <c r="E37" s="22" t="s">
        <v>20</v>
      </c>
      <c r="F37" s="22">
        <v>9</v>
      </c>
      <c r="G37" s="22">
        <v>4</v>
      </c>
      <c r="H37" s="38">
        <v>8097.8</v>
      </c>
      <c r="I37" s="38">
        <v>7361.6</v>
      </c>
      <c r="J37" s="39">
        <v>7216</v>
      </c>
      <c r="K37" s="22">
        <v>448</v>
      </c>
      <c r="L37" s="27" t="s">
        <v>111</v>
      </c>
      <c r="M37" s="33">
        <v>12364361.34</v>
      </c>
      <c r="N37" s="34">
        <v>10209748</v>
      </c>
      <c r="O37" s="34"/>
      <c r="P37" s="34">
        <v>1536396</v>
      </c>
      <c r="Q37" s="34">
        <v>618217.34</v>
      </c>
      <c r="R37" s="35">
        <f t="shared" si="0"/>
        <v>1526.879</v>
      </c>
      <c r="S37" s="26"/>
      <c r="T37" s="17" t="s">
        <v>105</v>
      </c>
      <c r="U37" s="56"/>
      <c r="V37" s="36"/>
    </row>
    <row r="38" spans="1:22" s="2" customFormat="1" ht="14.25" customHeight="1">
      <c r="A38" s="22">
        <v>25</v>
      </c>
      <c r="B38" s="30" t="s">
        <v>140</v>
      </c>
      <c r="C38" s="32">
        <v>1960</v>
      </c>
      <c r="D38" s="22"/>
      <c r="E38" s="22" t="s">
        <v>20</v>
      </c>
      <c r="F38" s="22">
        <v>4</v>
      </c>
      <c r="G38" s="22">
        <v>4</v>
      </c>
      <c r="H38" s="38">
        <v>2777.8</v>
      </c>
      <c r="I38" s="38">
        <v>2531</v>
      </c>
      <c r="J38" s="39">
        <v>2184.5</v>
      </c>
      <c r="K38" s="22">
        <v>121</v>
      </c>
      <c r="L38" s="27" t="s">
        <v>111</v>
      </c>
      <c r="M38" s="33">
        <v>3490663.97</v>
      </c>
      <c r="N38" s="34">
        <v>2882381</v>
      </c>
      <c r="O38" s="34"/>
      <c r="P38" s="34">
        <v>433750</v>
      </c>
      <c r="Q38" s="34">
        <v>174532.97</v>
      </c>
      <c r="R38" s="35">
        <f t="shared" si="0"/>
        <v>1256.629</v>
      </c>
      <c r="S38" s="26"/>
      <c r="T38" s="17" t="s">
        <v>105</v>
      </c>
      <c r="U38" s="56"/>
      <c r="V38" s="36"/>
    </row>
    <row r="39" spans="1:22" s="2" customFormat="1" ht="14.25" customHeight="1">
      <c r="A39" s="22">
        <v>26</v>
      </c>
      <c r="B39" s="30" t="s">
        <v>141</v>
      </c>
      <c r="C39" s="32">
        <v>1962</v>
      </c>
      <c r="D39" s="22"/>
      <c r="E39" s="22" t="s">
        <v>20</v>
      </c>
      <c r="F39" s="22">
        <v>5</v>
      </c>
      <c r="G39" s="22">
        <v>4</v>
      </c>
      <c r="H39" s="38">
        <v>3755.7</v>
      </c>
      <c r="I39" s="38">
        <v>3433.7</v>
      </c>
      <c r="J39" s="39">
        <v>2112.1</v>
      </c>
      <c r="K39" s="22">
        <v>160</v>
      </c>
      <c r="L39" s="27" t="s">
        <v>111</v>
      </c>
      <c r="M39" s="33">
        <v>3849814.63</v>
      </c>
      <c r="N39" s="34">
        <v>3178946</v>
      </c>
      <c r="O39" s="34"/>
      <c r="P39" s="34">
        <v>478378</v>
      </c>
      <c r="Q39" s="34">
        <v>192490.63</v>
      </c>
      <c r="R39" s="35">
        <f t="shared" si="0"/>
        <v>1025.059</v>
      </c>
      <c r="S39" s="26"/>
      <c r="T39" s="17" t="s">
        <v>105</v>
      </c>
      <c r="U39" s="56"/>
      <c r="V39" s="36"/>
    </row>
    <row r="40" spans="1:22" s="2" customFormat="1" ht="14.25" customHeight="1">
      <c r="A40" s="22">
        <v>27</v>
      </c>
      <c r="B40" s="30" t="s">
        <v>142</v>
      </c>
      <c r="C40" s="32">
        <v>1962</v>
      </c>
      <c r="D40" s="22"/>
      <c r="E40" s="22" t="s">
        <v>112</v>
      </c>
      <c r="F40" s="22">
        <v>5</v>
      </c>
      <c r="G40" s="22">
        <v>4</v>
      </c>
      <c r="H40" s="38">
        <v>3882.8</v>
      </c>
      <c r="I40" s="38">
        <v>3500</v>
      </c>
      <c r="J40" s="39">
        <v>1740.4</v>
      </c>
      <c r="K40" s="22">
        <v>211</v>
      </c>
      <c r="L40" s="27" t="s">
        <v>111</v>
      </c>
      <c r="M40" s="33">
        <v>4313371.09</v>
      </c>
      <c r="N40" s="34">
        <v>3561723</v>
      </c>
      <c r="O40" s="34"/>
      <c r="P40" s="34">
        <v>535979</v>
      </c>
      <c r="Q40" s="34">
        <v>215669.09</v>
      </c>
      <c r="R40" s="35">
        <f t="shared" si="0"/>
        <v>1110.892</v>
      </c>
      <c r="S40" s="26"/>
      <c r="T40" s="17" t="s">
        <v>105</v>
      </c>
      <c r="U40" s="56"/>
      <c r="V40" s="36"/>
    </row>
    <row r="41" spans="1:22" s="2" customFormat="1" ht="14.25" customHeight="1">
      <c r="A41" s="22">
        <v>28</v>
      </c>
      <c r="B41" s="30" t="s">
        <v>143</v>
      </c>
      <c r="C41" s="32">
        <v>1962</v>
      </c>
      <c r="D41" s="22"/>
      <c r="E41" s="22" t="s">
        <v>112</v>
      </c>
      <c r="F41" s="22">
        <v>5</v>
      </c>
      <c r="G41" s="22">
        <v>3</v>
      </c>
      <c r="H41" s="38">
        <v>2804.2</v>
      </c>
      <c r="I41" s="38">
        <v>2573.4</v>
      </c>
      <c r="J41" s="39">
        <v>1330</v>
      </c>
      <c r="K41" s="22">
        <v>151</v>
      </c>
      <c r="L41" s="27" t="s">
        <v>111</v>
      </c>
      <c r="M41" s="33">
        <v>2503285.88</v>
      </c>
      <c r="N41" s="34">
        <v>2067062</v>
      </c>
      <c r="O41" s="34"/>
      <c r="P41" s="34">
        <v>311059</v>
      </c>
      <c r="Q41" s="34">
        <v>125164.88</v>
      </c>
      <c r="R41" s="35">
        <f t="shared" si="0"/>
        <v>892.692</v>
      </c>
      <c r="S41" s="26"/>
      <c r="T41" s="17" t="s">
        <v>105</v>
      </c>
      <c r="U41" s="56"/>
      <c r="V41" s="36"/>
    </row>
    <row r="42" spans="1:22" s="2" customFormat="1" ht="14.25" customHeight="1">
      <c r="A42" s="22">
        <v>29</v>
      </c>
      <c r="B42" s="30" t="s">
        <v>144</v>
      </c>
      <c r="C42" s="32">
        <v>1972</v>
      </c>
      <c r="D42" s="22"/>
      <c r="E42" s="22" t="s">
        <v>20</v>
      </c>
      <c r="F42" s="22">
        <v>5</v>
      </c>
      <c r="G42" s="22">
        <v>4</v>
      </c>
      <c r="H42" s="38">
        <v>3728.8</v>
      </c>
      <c r="I42" s="38">
        <v>3576.7</v>
      </c>
      <c r="J42" s="39">
        <v>1154.1</v>
      </c>
      <c r="K42" s="22">
        <v>183</v>
      </c>
      <c r="L42" s="27" t="s">
        <v>111</v>
      </c>
      <c r="M42" s="33">
        <v>3253187.75</v>
      </c>
      <c r="N42" s="34">
        <v>2686287</v>
      </c>
      <c r="O42" s="34"/>
      <c r="P42" s="34">
        <v>404241</v>
      </c>
      <c r="Q42" s="34">
        <v>162659.75</v>
      </c>
      <c r="R42" s="35">
        <f t="shared" si="0"/>
        <v>872.449</v>
      </c>
      <c r="S42" s="26"/>
      <c r="T42" s="17" t="s">
        <v>105</v>
      </c>
      <c r="U42" s="56"/>
      <c r="V42" s="36"/>
    </row>
    <row r="43" spans="1:22" s="2" customFormat="1" ht="14.25" customHeight="1">
      <c r="A43" s="22">
        <v>30</v>
      </c>
      <c r="B43" s="30" t="s">
        <v>145</v>
      </c>
      <c r="C43" s="32">
        <v>1974</v>
      </c>
      <c r="D43" s="22"/>
      <c r="E43" s="22" t="s">
        <v>112</v>
      </c>
      <c r="F43" s="22">
        <v>12</v>
      </c>
      <c r="G43" s="22">
        <v>1</v>
      </c>
      <c r="H43" s="38">
        <v>4990.3</v>
      </c>
      <c r="I43" s="38">
        <v>4567.9</v>
      </c>
      <c r="J43" s="39">
        <v>2168.6</v>
      </c>
      <c r="K43" s="22">
        <v>188</v>
      </c>
      <c r="L43" s="27" t="s">
        <v>111</v>
      </c>
      <c r="M43" s="33">
        <v>2503087.02</v>
      </c>
      <c r="N43" s="34">
        <v>2066897</v>
      </c>
      <c r="O43" s="34"/>
      <c r="P43" s="34">
        <v>311035</v>
      </c>
      <c r="Q43" s="34">
        <v>125155.02</v>
      </c>
      <c r="R43" s="35">
        <f t="shared" si="0"/>
        <v>501.59</v>
      </c>
      <c r="S43" s="26"/>
      <c r="T43" s="17" t="s">
        <v>105</v>
      </c>
      <c r="U43" s="56"/>
      <c r="V43" s="36"/>
    </row>
    <row r="44" spans="1:22" s="2" customFormat="1" ht="14.25" customHeight="1">
      <c r="A44" s="22">
        <v>31</v>
      </c>
      <c r="B44" s="30" t="s">
        <v>148</v>
      </c>
      <c r="C44" s="32">
        <v>1975</v>
      </c>
      <c r="D44" s="22"/>
      <c r="E44" s="22" t="s">
        <v>112</v>
      </c>
      <c r="F44" s="22">
        <v>9</v>
      </c>
      <c r="G44" s="22">
        <v>4</v>
      </c>
      <c r="H44" s="38">
        <v>11326.9</v>
      </c>
      <c r="I44" s="38">
        <v>9912.2</v>
      </c>
      <c r="J44" s="39">
        <v>5902.4</v>
      </c>
      <c r="K44" s="22">
        <v>515</v>
      </c>
      <c r="L44" s="27" t="s">
        <v>111</v>
      </c>
      <c r="M44" s="33">
        <v>18203913.07</v>
      </c>
      <c r="N44" s="34">
        <v>15031700</v>
      </c>
      <c r="O44" s="34"/>
      <c r="P44" s="34">
        <v>2262018</v>
      </c>
      <c r="Q44" s="34">
        <v>910195.07</v>
      </c>
      <c r="R44" s="35">
        <f t="shared" si="0"/>
        <v>1607.14</v>
      </c>
      <c r="S44" s="26"/>
      <c r="T44" s="17" t="s">
        <v>105</v>
      </c>
      <c r="U44" s="56"/>
      <c r="V44" s="36"/>
    </row>
    <row r="45" spans="1:22" s="2" customFormat="1" ht="14.25" customHeight="1">
      <c r="A45" s="22">
        <v>32</v>
      </c>
      <c r="B45" s="30" t="s">
        <v>150</v>
      </c>
      <c r="C45" s="32">
        <v>1971</v>
      </c>
      <c r="D45" s="22"/>
      <c r="E45" s="22" t="s">
        <v>112</v>
      </c>
      <c r="F45" s="22">
        <v>12</v>
      </c>
      <c r="G45" s="22">
        <v>1</v>
      </c>
      <c r="H45" s="38">
        <v>4371.7</v>
      </c>
      <c r="I45" s="38">
        <v>3960</v>
      </c>
      <c r="J45" s="39">
        <v>2425.1</v>
      </c>
      <c r="K45" s="22">
        <v>160</v>
      </c>
      <c r="L45" s="27" t="s">
        <v>111</v>
      </c>
      <c r="M45" s="33">
        <v>4687262.6</v>
      </c>
      <c r="N45" s="34">
        <v>3870460</v>
      </c>
      <c r="O45" s="34"/>
      <c r="P45" s="34">
        <v>582439</v>
      </c>
      <c r="Q45" s="34">
        <v>234363.6</v>
      </c>
      <c r="R45" s="35">
        <f t="shared" si="0"/>
        <v>1072.183</v>
      </c>
      <c r="S45" s="26"/>
      <c r="T45" s="17" t="s">
        <v>105</v>
      </c>
      <c r="U45" s="56"/>
      <c r="V45" s="36"/>
    </row>
    <row r="46" spans="1:21" s="2" customFormat="1" ht="11.25">
      <c r="A46" s="22">
        <v>33</v>
      </c>
      <c r="B46" s="30" t="s">
        <v>164</v>
      </c>
      <c r="C46" s="32">
        <v>1984</v>
      </c>
      <c r="D46" s="22"/>
      <c r="E46" s="22" t="s">
        <v>112</v>
      </c>
      <c r="F46" s="22">
        <v>9</v>
      </c>
      <c r="G46" s="22">
        <v>6</v>
      </c>
      <c r="H46" s="38">
        <v>12500.4</v>
      </c>
      <c r="I46" s="38">
        <v>11059.4</v>
      </c>
      <c r="J46" s="39">
        <v>6821.7</v>
      </c>
      <c r="K46" s="22">
        <v>574</v>
      </c>
      <c r="L46" s="27" t="s">
        <v>111</v>
      </c>
      <c r="M46" s="33">
        <v>11620458.06</v>
      </c>
      <c r="N46" s="34">
        <v>9595477</v>
      </c>
      <c r="O46" s="34"/>
      <c r="P46" s="34">
        <v>1443958</v>
      </c>
      <c r="Q46" s="34">
        <v>581023.06</v>
      </c>
      <c r="R46" s="35">
        <f t="shared" si="0"/>
        <v>929.607</v>
      </c>
      <c r="S46" s="26"/>
      <c r="T46" s="17" t="s">
        <v>105</v>
      </c>
      <c r="U46" s="56"/>
    </row>
    <row r="47" spans="1:21" s="2" customFormat="1" ht="11.25">
      <c r="A47" s="22">
        <v>34</v>
      </c>
      <c r="B47" s="30" t="s">
        <v>165</v>
      </c>
      <c r="C47" s="32">
        <v>1987</v>
      </c>
      <c r="D47" s="22"/>
      <c r="E47" s="22" t="s">
        <v>112</v>
      </c>
      <c r="F47" s="22">
        <v>9</v>
      </c>
      <c r="G47" s="22">
        <v>7</v>
      </c>
      <c r="H47" s="38">
        <v>17199.2</v>
      </c>
      <c r="I47" s="38">
        <v>15486.4</v>
      </c>
      <c r="J47" s="39">
        <v>8695.4</v>
      </c>
      <c r="K47" s="22">
        <v>712</v>
      </c>
      <c r="L47" s="27" t="s">
        <v>111</v>
      </c>
      <c r="M47" s="33">
        <v>22104204.24</v>
      </c>
      <c r="N47" s="34">
        <v>18252326</v>
      </c>
      <c r="O47" s="34"/>
      <c r="P47" s="34">
        <v>2746669</v>
      </c>
      <c r="Q47" s="34">
        <v>1105209.24</v>
      </c>
      <c r="R47" s="35">
        <f t="shared" si="0"/>
        <v>1285.188</v>
      </c>
      <c r="S47" s="26"/>
      <c r="T47" s="17" t="s">
        <v>105</v>
      </c>
      <c r="U47" s="56"/>
    </row>
    <row r="48" spans="1:21" s="2" customFormat="1" ht="11.25">
      <c r="A48" s="22">
        <v>35</v>
      </c>
      <c r="B48" s="30" t="s">
        <v>166</v>
      </c>
      <c r="C48" s="32">
        <v>1986</v>
      </c>
      <c r="D48" s="22"/>
      <c r="E48" s="22" t="s">
        <v>20</v>
      </c>
      <c r="F48" s="22">
        <v>9</v>
      </c>
      <c r="G48" s="22">
        <v>6</v>
      </c>
      <c r="H48" s="38">
        <v>12894.5</v>
      </c>
      <c r="I48" s="38">
        <v>11722.3</v>
      </c>
      <c r="J48" s="39">
        <v>6312.8</v>
      </c>
      <c r="K48" s="22">
        <v>597</v>
      </c>
      <c r="L48" s="27" t="s">
        <v>111</v>
      </c>
      <c r="M48" s="33">
        <v>12043499.7</v>
      </c>
      <c r="N48" s="34">
        <v>9944800</v>
      </c>
      <c r="O48" s="34"/>
      <c r="P48" s="34">
        <v>1496525</v>
      </c>
      <c r="Q48" s="34">
        <v>602174.7</v>
      </c>
      <c r="R48" s="35">
        <f t="shared" si="0"/>
        <v>934.003</v>
      </c>
      <c r="S48" s="26"/>
      <c r="T48" s="17" t="s">
        <v>105</v>
      </c>
      <c r="U48" s="56"/>
    </row>
    <row r="49" spans="1:21" s="2" customFormat="1" ht="11.25">
      <c r="A49" s="22">
        <v>36</v>
      </c>
      <c r="B49" s="30" t="s">
        <v>167</v>
      </c>
      <c r="C49" s="32">
        <v>1984</v>
      </c>
      <c r="D49" s="22"/>
      <c r="E49" s="22" t="s">
        <v>112</v>
      </c>
      <c r="F49" s="22">
        <v>9</v>
      </c>
      <c r="G49" s="22">
        <v>10</v>
      </c>
      <c r="H49" s="38">
        <v>20731.1</v>
      </c>
      <c r="I49" s="38">
        <v>18345.7</v>
      </c>
      <c r="J49" s="39">
        <v>11622.4</v>
      </c>
      <c r="K49" s="22">
        <v>952</v>
      </c>
      <c r="L49" s="27" t="s">
        <v>111</v>
      </c>
      <c r="M49" s="33">
        <v>22392479.81</v>
      </c>
      <c r="N49" s="34">
        <v>18490366</v>
      </c>
      <c r="O49" s="34"/>
      <c r="P49" s="34">
        <v>2782490</v>
      </c>
      <c r="Q49" s="34">
        <v>1119623.81</v>
      </c>
      <c r="R49" s="35">
        <f t="shared" si="0"/>
        <v>1080.139</v>
      </c>
      <c r="S49" s="26"/>
      <c r="T49" s="17" t="s">
        <v>105</v>
      </c>
      <c r="U49" s="56"/>
    </row>
    <row r="50" spans="1:21" s="2" customFormat="1" ht="11.25">
      <c r="A50" s="22">
        <v>37</v>
      </c>
      <c r="B50" s="30" t="s">
        <v>168</v>
      </c>
      <c r="C50" s="32">
        <v>1978</v>
      </c>
      <c r="D50" s="22"/>
      <c r="E50" s="22" t="s">
        <v>112</v>
      </c>
      <c r="F50" s="22">
        <v>12</v>
      </c>
      <c r="G50" s="22">
        <v>1</v>
      </c>
      <c r="H50" s="38">
        <v>4422.3</v>
      </c>
      <c r="I50" s="38">
        <v>3496.1</v>
      </c>
      <c r="J50" s="39">
        <v>2742.7</v>
      </c>
      <c r="K50" s="22">
        <v>167</v>
      </c>
      <c r="L50" s="27" t="s">
        <v>111</v>
      </c>
      <c r="M50" s="33">
        <v>3790989.09</v>
      </c>
      <c r="N50" s="34">
        <v>3130372</v>
      </c>
      <c r="O50" s="34"/>
      <c r="P50" s="34">
        <v>471068</v>
      </c>
      <c r="Q50" s="34">
        <v>189549.09</v>
      </c>
      <c r="R50" s="35">
        <f t="shared" si="0"/>
        <v>857.244</v>
      </c>
      <c r="S50" s="26"/>
      <c r="T50" s="17" t="s">
        <v>105</v>
      </c>
      <c r="U50" s="56"/>
    </row>
    <row r="51" spans="1:21" s="2" customFormat="1" ht="11.25">
      <c r="A51" s="22">
        <v>38</v>
      </c>
      <c r="B51" s="30" t="s">
        <v>169</v>
      </c>
      <c r="C51" s="32">
        <v>1979</v>
      </c>
      <c r="D51" s="22"/>
      <c r="E51" s="22" t="s">
        <v>112</v>
      </c>
      <c r="F51" s="22">
        <v>12</v>
      </c>
      <c r="G51" s="22">
        <v>1</v>
      </c>
      <c r="H51" s="38">
        <v>4059.1</v>
      </c>
      <c r="I51" s="38">
        <v>3895.8</v>
      </c>
      <c r="J51" s="39">
        <v>2841.6</v>
      </c>
      <c r="K51" s="22">
        <v>156</v>
      </c>
      <c r="L51" s="27" t="s">
        <v>111</v>
      </c>
      <c r="M51" s="33">
        <v>3791351.27</v>
      </c>
      <c r="N51" s="34">
        <v>3130671</v>
      </c>
      <c r="O51" s="34"/>
      <c r="P51" s="34">
        <v>471113</v>
      </c>
      <c r="Q51" s="34">
        <v>189567.27</v>
      </c>
      <c r="R51" s="35">
        <f t="shared" si="0"/>
        <v>934.037</v>
      </c>
      <c r="S51" s="26"/>
      <c r="T51" s="17" t="s">
        <v>105</v>
      </c>
      <c r="U51" s="56"/>
    </row>
    <row r="52" spans="1:21" s="2" customFormat="1" ht="11.25">
      <c r="A52" s="22">
        <v>39</v>
      </c>
      <c r="B52" s="30" t="s">
        <v>170</v>
      </c>
      <c r="C52" s="32">
        <v>1980</v>
      </c>
      <c r="D52" s="22"/>
      <c r="E52" s="22" t="s">
        <v>20</v>
      </c>
      <c r="F52" s="22">
        <v>9</v>
      </c>
      <c r="G52" s="22">
        <v>1</v>
      </c>
      <c r="H52" s="38">
        <v>5989.8</v>
      </c>
      <c r="I52" s="38">
        <v>5445.3</v>
      </c>
      <c r="J52" s="39">
        <v>183.5</v>
      </c>
      <c r="K52" s="22">
        <v>340</v>
      </c>
      <c r="L52" s="27" t="s">
        <v>111</v>
      </c>
      <c r="M52" s="33">
        <v>4288975.51</v>
      </c>
      <c r="N52" s="34">
        <v>3541579</v>
      </c>
      <c r="O52" s="34"/>
      <c r="P52" s="34">
        <v>532948</v>
      </c>
      <c r="Q52" s="34">
        <v>214448.51</v>
      </c>
      <c r="R52" s="35">
        <f t="shared" si="0"/>
        <v>716.047</v>
      </c>
      <c r="S52" s="26"/>
      <c r="T52" s="17" t="s">
        <v>105</v>
      </c>
      <c r="U52" s="56"/>
    </row>
    <row r="53" spans="1:21" s="2" customFormat="1" ht="11.25">
      <c r="A53" s="22">
        <v>40</v>
      </c>
      <c r="B53" s="30" t="s">
        <v>171</v>
      </c>
      <c r="C53" s="32">
        <v>1983</v>
      </c>
      <c r="D53" s="22"/>
      <c r="E53" s="22" t="s">
        <v>112</v>
      </c>
      <c r="F53" s="22">
        <v>9</v>
      </c>
      <c r="G53" s="22">
        <v>5</v>
      </c>
      <c r="H53" s="38">
        <v>9819.8</v>
      </c>
      <c r="I53" s="38">
        <v>9009</v>
      </c>
      <c r="J53" s="39">
        <v>3781.8</v>
      </c>
      <c r="K53" s="22">
        <v>472</v>
      </c>
      <c r="L53" s="27" t="s">
        <v>111</v>
      </c>
      <c r="M53" s="33">
        <v>12779691.85</v>
      </c>
      <c r="N53" s="34">
        <v>10552703</v>
      </c>
      <c r="O53" s="34"/>
      <c r="P53" s="34">
        <v>1588004</v>
      </c>
      <c r="Q53" s="34">
        <v>638984.85</v>
      </c>
      <c r="R53" s="35">
        <f t="shared" si="0"/>
        <v>1301.421</v>
      </c>
      <c r="S53" s="26"/>
      <c r="T53" s="17" t="s">
        <v>105</v>
      </c>
      <c r="U53" s="56"/>
    </row>
    <row r="54" spans="1:21" s="2" customFormat="1" ht="11.25">
      <c r="A54" s="22">
        <v>41</v>
      </c>
      <c r="B54" s="30" t="s">
        <v>172</v>
      </c>
      <c r="C54" s="32">
        <v>1986</v>
      </c>
      <c r="D54" s="22"/>
      <c r="E54" s="22" t="s">
        <v>20</v>
      </c>
      <c r="F54" s="22">
        <v>9</v>
      </c>
      <c r="G54" s="22">
        <v>3</v>
      </c>
      <c r="H54" s="38">
        <v>6776.9</v>
      </c>
      <c r="I54" s="38">
        <v>5991.7</v>
      </c>
      <c r="J54" s="39">
        <v>3509.6</v>
      </c>
      <c r="K54" s="22">
        <v>310</v>
      </c>
      <c r="L54" s="27" t="s">
        <v>111</v>
      </c>
      <c r="M54" s="33">
        <v>5135267.64</v>
      </c>
      <c r="N54" s="34">
        <v>4240396</v>
      </c>
      <c r="O54" s="34"/>
      <c r="P54" s="34">
        <v>638108</v>
      </c>
      <c r="Q54" s="34">
        <v>256763.64</v>
      </c>
      <c r="R54" s="35">
        <f t="shared" si="0"/>
        <v>757.761</v>
      </c>
      <c r="S54" s="26"/>
      <c r="T54" s="17" t="s">
        <v>105</v>
      </c>
      <c r="U54" s="56"/>
    </row>
    <row r="55" spans="1:22" s="2" customFormat="1" ht="14.25" customHeight="1">
      <c r="A55" s="22">
        <v>42</v>
      </c>
      <c r="B55" s="30" t="s">
        <v>151</v>
      </c>
      <c r="C55" s="32">
        <v>1969</v>
      </c>
      <c r="D55" s="22"/>
      <c r="E55" s="22" t="s">
        <v>20</v>
      </c>
      <c r="F55" s="22">
        <v>9</v>
      </c>
      <c r="G55" s="22">
        <v>1</v>
      </c>
      <c r="H55" s="38">
        <v>2553.1</v>
      </c>
      <c r="I55" s="38">
        <v>2304</v>
      </c>
      <c r="J55" s="39">
        <v>2253.8</v>
      </c>
      <c r="K55" s="22">
        <v>84</v>
      </c>
      <c r="L55" s="27" t="s">
        <v>111</v>
      </c>
      <c r="M55" s="33">
        <v>2880300.71</v>
      </c>
      <c r="N55" s="34">
        <v>2378379</v>
      </c>
      <c r="O55" s="34"/>
      <c r="P55" s="34">
        <v>357906</v>
      </c>
      <c r="Q55" s="34">
        <v>144015.71</v>
      </c>
      <c r="R55" s="35">
        <f t="shared" si="0"/>
        <v>1128.158</v>
      </c>
      <c r="S55" s="26"/>
      <c r="T55" s="17" t="s">
        <v>105</v>
      </c>
      <c r="U55" s="56"/>
      <c r="V55" s="36"/>
    </row>
    <row r="56" spans="1:22" s="2" customFormat="1" ht="14.25" customHeight="1">
      <c r="A56" s="22">
        <v>43</v>
      </c>
      <c r="B56" s="30" t="s">
        <v>152</v>
      </c>
      <c r="C56" s="32">
        <v>1964</v>
      </c>
      <c r="D56" s="22"/>
      <c r="E56" s="22" t="s">
        <v>20</v>
      </c>
      <c r="F56" s="22">
        <v>5</v>
      </c>
      <c r="G56" s="22">
        <v>4</v>
      </c>
      <c r="H56" s="38">
        <v>3757.3</v>
      </c>
      <c r="I56" s="38">
        <v>3389.7</v>
      </c>
      <c r="J56" s="39">
        <v>1824.4</v>
      </c>
      <c r="K56" s="22">
        <v>188</v>
      </c>
      <c r="L56" s="27" t="s">
        <v>111</v>
      </c>
      <c r="M56" s="33">
        <v>4511514.45</v>
      </c>
      <c r="N56" s="34">
        <v>3725338</v>
      </c>
      <c r="O56" s="34"/>
      <c r="P56" s="34">
        <v>560601</v>
      </c>
      <c r="Q56" s="34">
        <v>225575.45</v>
      </c>
      <c r="R56" s="35">
        <f t="shared" si="0"/>
        <v>1200.733</v>
      </c>
      <c r="S56" s="26"/>
      <c r="T56" s="17" t="s">
        <v>105</v>
      </c>
      <c r="U56" s="56"/>
      <c r="V56" s="36"/>
    </row>
    <row r="57" spans="1:22" s="2" customFormat="1" ht="14.25" customHeight="1">
      <c r="A57" s="22">
        <v>44</v>
      </c>
      <c r="B57" s="30" t="s">
        <v>134</v>
      </c>
      <c r="C57" s="32">
        <v>1960</v>
      </c>
      <c r="D57" s="22"/>
      <c r="E57" s="22" t="s">
        <v>20</v>
      </c>
      <c r="F57" s="22">
        <v>5</v>
      </c>
      <c r="G57" s="22">
        <v>3</v>
      </c>
      <c r="H57" s="38">
        <v>2732</v>
      </c>
      <c r="I57" s="38">
        <v>2533</v>
      </c>
      <c r="J57" s="39">
        <v>2031</v>
      </c>
      <c r="K57" s="22">
        <v>131</v>
      </c>
      <c r="L57" s="27" t="s">
        <v>111</v>
      </c>
      <c r="M57" s="33">
        <v>2144584.93</v>
      </c>
      <c r="N57" s="34">
        <v>1770869</v>
      </c>
      <c r="O57" s="34"/>
      <c r="P57" s="34">
        <v>266486</v>
      </c>
      <c r="Q57" s="34">
        <v>107229.93</v>
      </c>
      <c r="R57" s="35">
        <f t="shared" si="0"/>
        <v>784.987</v>
      </c>
      <c r="S57" s="26"/>
      <c r="T57" s="17" t="s">
        <v>105</v>
      </c>
      <c r="U57" s="56"/>
      <c r="V57" s="36"/>
    </row>
    <row r="58" spans="1:22" s="2" customFormat="1" ht="14.25" customHeight="1">
      <c r="A58" s="22">
        <v>45</v>
      </c>
      <c r="B58" s="30" t="s">
        <v>153</v>
      </c>
      <c r="C58" s="32">
        <v>1966</v>
      </c>
      <c r="D58" s="22"/>
      <c r="E58" s="22" t="s">
        <v>20</v>
      </c>
      <c r="F58" s="22">
        <v>5</v>
      </c>
      <c r="G58" s="22">
        <v>4</v>
      </c>
      <c r="H58" s="38">
        <v>3601.5</v>
      </c>
      <c r="I58" s="38">
        <v>3304.7</v>
      </c>
      <c r="J58" s="39">
        <v>2105.8</v>
      </c>
      <c r="K58" s="22">
        <v>182</v>
      </c>
      <c r="L58" s="27" t="s">
        <v>111</v>
      </c>
      <c r="M58" s="33">
        <v>3356229.07</v>
      </c>
      <c r="N58" s="34">
        <v>2771372</v>
      </c>
      <c r="O58" s="34"/>
      <c r="P58" s="34">
        <v>417045</v>
      </c>
      <c r="Q58" s="34">
        <v>167812.07</v>
      </c>
      <c r="R58" s="35">
        <f t="shared" si="0"/>
        <v>931.898</v>
      </c>
      <c r="S58" s="26"/>
      <c r="T58" s="17" t="s">
        <v>105</v>
      </c>
      <c r="U58" s="56"/>
      <c r="V58" s="36"/>
    </row>
    <row r="59" spans="1:22" s="2" customFormat="1" ht="14.25" customHeight="1">
      <c r="A59" s="22">
        <v>46</v>
      </c>
      <c r="B59" s="30" t="s">
        <v>154</v>
      </c>
      <c r="C59" s="32">
        <v>1963</v>
      </c>
      <c r="D59" s="22"/>
      <c r="E59" s="22" t="s">
        <v>112</v>
      </c>
      <c r="F59" s="22">
        <v>5</v>
      </c>
      <c r="G59" s="22">
        <v>5</v>
      </c>
      <c r="H59" s="38">
        <v>3549.3</v>
      </c>
      <c r="I59" s="38">
        <v>3205.1</v>
      </c>
      <c r="J59" s="39">
        <v>1735.5</v>
      </c>
      <c r="K59" s="22">
        <v>160</v>
      </c>
      <c r="L59" s="27" t="s">
        <v>111</v>
      </c>
      <c r="M59" s="33">
        <v>2954351.46</v>
      </c>
      <c r="N59" s="34">
        <v>2439526</v>
      </c>
      <c r="O59" s="34"/>
      <c r="P59" s="34">
        <v>367108</v>
      </c>
      <c r="Q59" s="34">
        <v>147717.46</v>
      </c>
      <c r="R59" s="35">
        <f t="shared" si="0"/>
        <v>832.376</v>
      </c>
      <c r="S59" s="26"/>
      <c r="T59" s="17" t="s">
        <v>105</v>
      </c>
      <c r="U59" s="56"/>
      <c r="V59" s="36"/>
    </row>
    <row r="60" spans="1:22" s="2" customFormat="1" ht="14.25" customHeight="1">
      <c r="A60" s="22">
        <v>47</v>
      </c>
      <c r="B60" s="30" t="s">
        <v>155</v>
      </c>
      <c r="C60" s="32">
        <v>1971</v>
      </c>
      <c r="D60" s="22"/>
      <c r="E60" s="22" t="s">
        <v>112</v>
      </c>
      <c r="F60" s="22">
        <v>9</v>
      </c>
      <c r="G60" s="22">
        <v>6</v>
      </c>
      <c r="H60" s="38">
        <v>11962.5</v>
      </c>
      <c r="I60" s="38">
        <v>10338.8</v>
      </c>
      <c r="J60" s="39">
        <v>6514.2</v>
      </c>
      <c r="K60" s="22">
        <v>567</v>
      </c>
      <c r="L60" s="27" t="s">
        <v>111</v>
      </c>
      <c r="M60" s="33">
        <v>14832289.55</v>
      </c>
      <c r="N60" s="34">
        <v>12247615</v>
      </c>
      <c r="O60" s="34"/>
      <c r="P60" s="34">
        <v>1843060</v>
      </c>
      <c r="Q60" s="34">
        <v>741614.55</v>
      </c>
      <c r="R60" s="35">
        <f t="shared" si="0"/>
        <v>1239.899</v>
      </c>
      <c r="S60" s="26"/>
      <c r="T60" s="17" t="s">
        <v>105</v>
      </c>
      <c r="U60" s="56"/>
      <c r="V60" s="36"/>
    </row>
    <row r="61" spans="1:22" s="2" customFormat="1" ht="14.25" customHeight="1">
      <c r="A61" s="22">
        <v>48</v>
      </c>
      <c r="B61" s="30" t="s">
        <v>149</v>
      </c>
      <c r="C61" s="32">
        <v>1964</v>
      </c>
      <c r="D61" s="22"/>
      <c r="E61" s="22" t="s">
        <v>112</v>
      </c>
      <c r="F61" s="22">
        <v>5</v>
      </c>
      <c r="G61" s="22">
        <v>4</v>
      </c>
      <c r="H61" s="38">
        <v>3817.4</v>
      </c>
      <c r="I61" s="38">
        <v>3500.1</v>
      </c>
      <c r="J61" s="39">
        <v>1702.8</v>
      </c>
      <c r="K61" s="22">
        <v>195</v>
      </c>
      <c r="L61" s="27" t="s">
        <v>111</v>
      </c>
      <c r="M61" s="33">
        <v>4229513.51</v>
      </c>
      <c r="N61" s="34">
        <v>3492479</v>
      </c>
      <c r="O61" s="34"/>
      <c r="P61" s="34">
        <v>525559</v>
      </c>
      <c r="Q61" s="34">
        <v>211475.51</v>
      </c>
      <c r="R61" s="35">
        <f t="shared" si="0"/>
        <v>1107.957</v>
      </c>
      <c r="S61" s="26"/>
      <c r="T61" s="17" t="s">
        <v>105</v>
      </c>
      <c r="U61" s="56"/>
      <c r="V61" s="36"/>
    </row>
    <row r="62" spans="1:22" s="2" customFormat="1" ht="14.25" customHeight="1">
      <c r="A62" s="22">
        <v>49</v>
      </c>
      <c r="B62" s="30" t="s">
        <v>146</v>
      </c>
      <c r="C62" s="32">
        <v>1968</v>
      </c>
      <c r="D62" s="22"/>
      <c r="E62" s="22" t="s">
        <v>112</v>
      </c>
      <c r="F62" s="22">
        <v>9</v>
      </c>
      <c r="G62" s="22">
        <v>1</v>
      </c>
      <c r="H62" s="38">
        <v>3530.8</v>
      </c>
      <c r="I62" s="38">
        <v>3411</v>
      </c>
      <c r="J62" s="39">
        <v>1731.1</v>
      </c>
      <c r="K62" s="22">
        <v>142</v>
      </c>
      <c r="L62" s="27" t="s">
        <v>111</v>
      </c>
      <c r="M62" s="33">
        <v>1288340.25</v>
      </c>
      <c r="N62" s="34">
        <v>1063834</v>
      </c>
      <c r="O62" s="34"/>
      <c r="P62" s="34">
        <v>160089</v>
      </c>
      <c r="Q62" s="34">
        <v>64417.25</v>
      </c>
      <c r="R62" s="35">
        <f t="shared" si="0"/>
        <v>364.886</v>
      </c>
      <c r="S62" s="26"/>
      <c r="T62" s="17" t="s">
        <v>105</v>
      </c>
      <c r="U62" s="56"/>
      <c r="V62" s="36"/>
    </row>
    <row r="63" spans="1:22" s="2" customFormat="1" ht="14.25" customHeight="1">
      <c r="A63" s="22">
        <v>50</v>
      </c>
      <c r="B63" s="30" t="s">
        <v>147</v>
      </c>
      <c r="C63" s="32">
        <v>1968</v>
      </c>
      <c r="D63" s="22"/>
      <c r="E63" s="22" t="s">
        <v>112</v>
      </c>
      <c r="F63" s="22">
        <v>9</v>
      </c>
      <c r="G63" s="22">
        <v>1</v>
      </c>
      <c r="H63" s="38">
        <v>2937.4</v>
      </c>
      <c r="I63" s="38">
        <v>2773.1</v>
      </c>
      <c r="J63" s="39">
        <v>1786.3</v>
      </c>
      <c r="K63" s="22">
        <v>127</v>
      </c>
      <c r="L63" s="27" t="s">
        <v>111</v>
      </c>
      <c r="M63" s="33">
        <v>884188.75</v>
      </c>
      <c r="N63" s="34">
        <v>730110</v>
      </c>
      <c r="O63" s="34"/>
      <c r="P63" s="34">
        <v>109869</v>
      </c>
      <c r="Q63" s="34">
        <v>44209.75</v>
      </c>
      <c r="R63" s="35">
        <f t="shared" si="0"/>
        <v>301.011</v>
      </c>
      <c r="S63" s="26"/>
      <c r="T63" s="17" t="s">
        <v>105</v>
      </c>
      <c r="U63" s="56"/>
      <c r="V63" s="36"/>
    </row>
    <row r="64" spans="1:22" s="2" customFormat="1" ht="14.25" customHeight="1">
      <c r="A64" s="22">
        <v>51</v>
      </c>
      <c r="B64" s="30" t="s">
        <v>156</v>
      </c>
      <c r="C64" s="32">
        <v>1966</v>
      </c>
      <c r="D64" s="22"/>
      <c r="E64" s="22" t="s">
        <v>20</v>
      </c>
      <c r="F64" s="22">
        <v>5</v>
      </c>
      <c r="G64" s="22">
        <v>4</v>
      </c>
      <c r="H64" s="38">
        <v>3703.8</v>
      </c>
      <c r="I64" s="38">
        <v>3395.8</v>
      </c>
      <c r="J64" s="39">
        <v>2612.6</v>
      </c>
      <c r="K64" s="22">
        <v>167</v>
      </c>
      <c r="L64" s="27" t="s">
        <v>111</v>
      </c>
      <c r="M64" s="33">
        <v>4519742.42</v>
      </c>
      <c r="N64" s="34">
        <v>3732132</v>
      </c>
      <c r="O64" s="34"/>
      <c r="P64" s="34">
        <v>561623</v>
      </c>
      <c r="Q64" s="34">
        <v>225987.42</v>
      </c>
      <c r="R64" s="35">
        <f t="shared" si="0"/>
        <v>1220.299</v>
      </c>
      <c r="S64" s="26"/>
      <c r="T64" s="17" t="s">
        <v>105</v>
      </c>
      <c r="U64" s="56"/>
      <c r="V64" s="36"/>
    </row>
    <row r="65" spans="1:22" s="2" customFormat="1" ht="14.25" customHeight="1">
      <c r="A65" s="22">
        <v>52</v>
      </c>
      <c r="B65" s="30" t="s">
        <v>157</v>
      </c>
      <c r="C65" s="32">
        <v>1965</v>
      </c>
      <c r="D65" s="22"/>
      <c r="E65" s="22" t="s">
        <v>20</v>
      </c>
      <c r="F65" s="22">
        <v>5</v>
      </c>
      <c r="G65" s="22">
        <v>4</v>
      </c>
      <c r="H65" s="38">
        <v>3674.4</v>
      </c>
      <c r="I65" s="38">
        <v>3392.4</v>
      </c>
      <c r="J65" s="39">
        <v>2274.9</v>
      </c>
      <c r="K65" s="22">
        <v>179</v>
      </c>
      <c r="L65" s="27" t="s">
        <v>111</v>
      </c>
      <c r="M65" s="33">
        <v>4648601.28</v>
      </c>
      <c r="N65" s="34">
        <v>3838536</v>
      </c>
      <c r="O65" s="34"/>
      <c r="P65" s="34">
        <v>577635</v>
      </c>
      <c r="Q65" s="34">
        <v>232430.28</v>
      </c>
      <c r="R65" s="35">
        <f t="shared" si="0"/>
        <v>1265.132</v>
      </c>
      <c r="S65" s="26"/>
      <c r="T65" s="17" t="s">
        <v>105</v>
      </c>
      <c r="U65" s="56"/>
      <c r="V65" s="36"/>
    </row>
    <row r="66" spans="1:22" s="2" customFormat="1" ht="14.25" customHeight="1">
      <c r="A66" s="22">
        <v>53</v>
      </c>
      <c r="B66" s="30" t="s">
        <v>158</v>
      </c>
      <c r="C66" s="32">
        <v>1962</v>
      </c>
      <c r="D66" s="22"/>
      <c r="E66" s="22" t="s">
        <v>20</v>
      </c>
      <c r="F66" s="22">
        <v>5</v>
      </c>
      <c r="G66" s="22">
        <v>4</v>
      </c>
      <c r="H66" s="38">
        <v>3644.9</v>
      </c>
      <c r="I66" s="38">
        <v>3355.2</v>
      </c>
      <c r="J66" s="39">
        <v>1867.4</v>
      </c>
      <c r="K66" s="22">
        <v>200</v>
      </c>
      <c r="L66" s="27" t="s">
        <v>111</v>
      </c>
      <c r="M66" s="33">
        <v>4533112.05</v>
      </c>
      <c r="N66" s="34">
        <v>3743172</v>
      </c>
      <c r="O66" s="34"/>
      <c r="P66" s="34">
        <v>563284</v>
      </c>
      <c r="Q66" s="34">
        <v>226656.05</v>
      </c>
      <c r="R66" s="35">
        <f t="shared" si="0"/>
        <v>1243.686</v>
      </c>
      <c r="S66" s="26"/>
      <c r="T66" s="17" t="s">
        <v>105</v>
      </c>
      <c r="U66" s="56"/>
      <c r="V66" s="36"/>
    </row>
    <row r="67" spans="1:22" s="2" customFormat="1" ht="14.25" customHeight="1">
      <c r="A67" s="22">
        <v>54</v>
      </c>
      <c r="B67" s="30" t="s">
        <v>159</v>
      </c>
      <c r="C67" s="32">
        <v>1969</v>
      </c>
      <c r="D67" s="22"/>
      <c r="E67" s="22" t="s">
        <v>20</v>
      </c>
      <c r="F67" s="22">
        <v>5</v>
      </c>
      <c r="G67" s="22">
        <v>4</v>
      </c>
      <c r="H67" s="38">
        <v>3678</v>
      </c>
      <c r="I67" s="38">
        <v>3369</v>
      </c>
      <c r="J67" s="39">
        <v>2176.2</v>
      </c>
      <c r="K67" s="22">
        <v>170</v>
      </c>
      <c r="L67" s="27" t="s">
        <v>111</v>
      </c>
      <c r="M67" s="33">
        <v>4677173.59</v>
      </c>
      <c r="N67" s="34">
        <v>3862129</v>
      </c>
      <c r="O67" s="34"/>
      <c r="P67" s="34">
        <v>581186</v>
      </c>
      <c r="Q67" s="34">
        <v>233858.59</v>
      </c>
      <c r="R67" s="35">
        <f t="shared" si="0"/>
        <v>1271.662</v>
      </c>
      <c r="S67" s="26"/>
      <c r="T67" s="17" t="s">
        <v>105</v>
      </c>
      <c r="U67" s="56"/>
      <c r="V67" s="36"/>
    </row>
    <row r="68" spans="1:22" s="2" customFormat="1" ht="14.25" customHeight="1">
      <c r="A68" s="22">
        <v>55</v>
      </c>
      <c r="B68" s="30" t="s">
        <v>160</v>
      </c>
      <c r="C68" s="32">
        <v>1977</v>
      </c>
      <c r="D68" s="22"/>
      <c r="E68" s="22" t="s">
        <v>20</v>
      </c>
      <c r="F68" s="22">
        <v>5</v>
      </c>
      <c r="G68" s="22">
        <v>6</v>
      </c>
      <c r="H68" s="38">
        <v>4928</v>
      </c>
      <c r="I68" s="38">
        <v>4528.9</v>
      </c>
      <c r="J68" s="39">
        <v>2603.4</v>
      </c>
      <c r="K68" s="22">
        <v>255</v>
      </c>
      <c r="L68" s="27" t="s">
        <v>111</v>
      </c>
      <c r="M68" s="33">
        <v>5244541.58</v>
      </c>
      <c r="N68" s="34">
        <v>4330628</v>
      </c>
      <c r="O68" s="34"/>
      <c r="P68" s="34">
        <v>651687</v>
      </c>
      <c r="Q68" s="34">
        <v>262226.58</v>
      </c>
      <c r="R68" s="35">
        <f t="shared" si="0"/>
        <v>1064.233</v>
      </c>
      <c r="S68" s="26"/>
      <c r="T68" s="17" t="s">
        <v>105</v>
      </c>
      <c r="U68" s="56"/>
      <c r="V68" s="36"/>
    </row>
    <row r="69" spans="1:22" s="2" customFormat="1" ht="14.25" customHeight="1">
      <c r="A69" s="22">
        <v>56</v>
      </c>
      <c r="B69" s="30" t="s">
        <v>173</v>
      </c>
      <c r="C69" s="32">
        <v>1972</v>
      </c>
      <c r="D69" s="22"/>
      <c r="E69" s="22" t="s">
        <v>20</v>
      </c>
      <c r="F69" s="22">
        <v>9</v>
      </c>
      <c r="G69" s="22">
        <v>1</v>
      </c>
      <c r="H69" s="38">
        <v>2848.6</v>
      </c>
      <c r="I69" s="38">
        <v>2561</v>
      </c>
      <c r="J69" s="39">
        <v>2282.1</v>
      </c>
      <c r="K69" s="22">
        <v>91</v>
      </c>
      <c r="L69" s="27" t="s">
        <v>111</v>
      </c>
      <c r="M69" s="33">
        <v>2136240</v>
      </c>
      <c r="N69" s="34">
        <v>1763979</v>
      </c>
      <c r="O69" s="34"/>
      <c r="P69" s="34">
        <v>265449</v>
      </c>
      <c r="Q69" s="34">
        <v>106812</v>
      </c>
      <c r="R69" s="35">
        <f t="shared" si="0"/>
        <v>749.926</v>
      </c>
      <c r="S69" s="26"/>
      <c r="T69" s="17" t="s">
        <v>105</v>
      </c>
      <c r="U69" s="56"/>
      <c r="V69" s="36"/>
    </row>
    <row r="70" spans="1:22" s="2" customFormat="1" ht="14.25" customHeight="1">
      <c r="A70" s="22">
        <v>57</v>
      </c>
      <c r="B70" s="30" t="s">
        <v>174</v>
      </c>
      <c r="C70" s="32">
        <v>1971</v>
      </c>
      <c r="D70" s="22"/>
      <c r="E70" s="22" t="s">
        <v>20</v>
      </c>
      <c r="F70" s="22">
        <v>9</v>
      </c>
      <c r="G70" s="22">
        <v>1</v>
      </c>
      <c r="H70" s="38">
        <v>2800.9</v>
      </c>
      <c r="I70" s="38">
        <v>2541.4</v>
      </c>
      <c r="J70" s="39">
        <v>2295.5</v>
      </c>
      <c r="K70" s="22">
        <v>95</v>
      </c>
      <c r="L70" s="27" t="s">
        <v>111</v>
      </c>
      <c r="M70" s="33">
        <v>2136240</v>
      </c>
      <c r="N70" s="34">
        <v>1763979</v>
      </c>
      <c r="O70" s="34"/>
      <c r="P70" s="34">
        <v>265449</v>
      </c>
      <c r="Q70" s="34">
        <v>106812</v>
      </c>
      <c r="R70" s="35">
        <f t="shared" si="0"/>
        <v>762.698</v>
      </c>
      <c r="S70" s="26"/>
      <c r="T70" s="17" t="s">
        <v>105</v>
      </c>
      <c r="U70" s="56"/>
      <c r="V70" s="36"/>
    </row>
    <row r="71" spans="1:22" s="2" customFormat="1" ht="14.25" customHeight="1">
      <c r="A71" s="22">
        <v>58</v>
      </c>
      <c r="B71" s="30" t="s">
        <v>175</v>
      </c>
      <c r="C71" s="32">
        <v>1972</v>
      </c>
      <c r="D71" s="22"/>
      <c r="E71" s="22" t="s">
        <v>20</v>
      </c>
      <c r="F71" s="22">
        <v>9</v>
      </c>
      <c r="G71" s="22">
        <v>1</v>
      </c>
      <c r="H71" s="38">
        <v>2382.9</v>
      </c>
      <c r="I71" s="38">
        <v>2240.9</v>
      </c>
      <c r="J71" s="39">
        <v>1951.8</v>
      </c>
      <c r="K71" s="22">
        <v>89</v>
      </c>
      <c r="L71" s="27" t="s">
        <v>111</v>
      </c>
      <c r="M71" s="33">
        <v>2136240</v>
      </c>
      <c r="N71" s="34">
        <v>1763979</v>
      </c>
      <c r="O71" s="34"/>
      <c r="P71" s="34">
        <v>265449</v>
      </c>
      <c r="Q71" s="34">
        <v>106812</v>
      </c>
      <c r="R71" s="35">
        <f t="shared" si="0"/>
        <v>896.487</v>
      </c>
      <c r="S71" s="26"/>
      <c r="T71" s="17" t="s">
        <v>105</v>
      </c>
      <c r="U71" s="56"/>
      <c r="V71" s="36"/>
    </row>
    <row r="72" spans="1:22" s="2" customFormat="1" ht="14.25" customHeight="1">
      <c r="A72" s="22">
        <v>59</v>
      </c>
      <c r="B72" s="30" t="s">
        <v>178</v>
      </c>
      <c r="C72" s="32">
        <v>1962</v>
      </c>
      <c r="D72" s="22"/>
      <c r="E72" s="22" t="s">
        <v>112</v>
      </c>
      <c r="F72" s="22">
        <v>5</v>
      </c>
      <c r="G72" s="22">
        <v>4</v>
      </c>
      <c r="H72" s="38">
        <v>3543.9</v>
      </c>
      <c r="I72" s="38">
        <v>3543.2</v>
      </c>
      <c r="J72" s="38">
        <v>2292</v>
      </c>
      <c r="K72" s="22">
        <v>175</v>
      </c>
      <c r="L72" s="27" t="s">
        <v>111</v>
      </c>
      <c r="M72" s="33">
        <v>4114644.45</v>
      </c>
      <c r="N72" s="34">
        <v>3397626</v>
      </c>
      <c r="O72" s="34"/>
      <c r="P72" s="34">
        <v>511286</v>
      </c>
      <c r="Q72" s="34">
        <v>205732.45</v>
      </c>
      <c r="R72" s="35">
        <f t="shared" si="0"/>
        <v>1161.05</v>
      </c>
      <c r="S72" s="26"/>
      <c r="T72" s="17" t="s">
        <v>105</v>
      </c>
      <c r="U72" s="56"/>
      <c r="V72" s="36"/>
    </row>
    <row r="73" spans="1:22" s="2" customFormat="1" ht="14.25" customHeight="1">
      <c r="A73" s="22">
        <v>60</v>
      </c>
      <c r="B73" s="30" t="s">
        <v>179</v>
      </c>
      <c r="C73" s="32">
        <v>1962</v>
      </c>
      <c r="D73" s="22"/>
      <c r="E73" s="22" t="s">
        <v>20</v>
      </c>
      <c r="F73" s="22">
        <v>4</v>
      </c>
      <c r="G73" s="22">
        <v>3</v>
      </c>
      <c r="H73" s="38">
        <v>2021.2</v>
      </c>
      <c r="I73" s="38">
        <v>2020.9</v>
      </c>
      <c r="J73" s="38">
        <v>1279.3</v>
      </c>
      <c r="K73" s="22">
        <v>119</v>
      </c>
      <c r="L73" s="27" t="s">
        <v>111</v>
      </c>
      <c r="M73" s="33">
        <v>2228031.51</v>
      </c>
      <c r="N73" s="34">
        <v>1839775</v>
      </c>
      <c r="O73" s="34"/>
      <c r="P73" s="34">
        <v>276855</v>
      </c>
      <c r="Q73" s="34">
        <v>111401.51</v>
      </c>
      <c r="R73" s="35">
        <f t="shared" si="0"/>
        <v>1102.331</v>
      </c>
      <c r="S73" s="26"/>
      <c r="T73" s="17" t="s">
        <v>105</v>
      </c>
      <c r="U73" s="56"/>
      <c r="V73" s="36"/>
    </row>
    <row r="74" spans="1:22" s="2" customFormat="1" ht="14.25" customHeight="1">
      <c r="A74" s="22">
        <v>61</v>
      </c>
      <c r="B74" s="30" t="s">
        <v>180</v>
      </c>
      <c r="C74" s="32">
        <v>1962</v>
      </c>
      <c r="D74" s="22"/>
      <c r="E74" s="22" t="s">
        <v>20</v>
      </c>
      <c r="F74" s="22">
        <v>5</v>
      </c>
      <c r="G74" s="22">
        <v>4</v>
      </c>
      <c r="H74" s="38">
        <v>3246.8</v>
      </c>
      <c r="I74" s="38">
        <v>2268</v>
      </c>
      <c r="J74" s="38">
        <v>2165.5</v>
      </c>
      <c r="K74" s="22">
        <v>171</v>
      </c>
      <c r="L74" s="27" t="s">
        <v>111</v>
      </c>
      <c r="M74" s="33">
        <v>4259700.65</v>
      </c>
      <c r="N74" s="34">
        <v>3517406</v>
      </c>
      <c r="O74" s="34"/>
      <c r="P74" s="34">
        <v>529310</v>
      </c>
      <c r="Q74" s="34">
        <v>212984.65</v>
      </c>
      <c r="R74" s="35">
        <f t="shared" si="0"/>
        <v>1311.969</v>
      </c>
      <c r="S74" s="26"/>
      <c r="T74" s="17" t="s">
        <v>105</v>
      </c>
      <c r="U74" s="56"/>
      <c r="V74" s="36"/>
    </row>
    <row r="75" spans="1:22" s="2" customFormat="1" ht="14.25" customHeight="1">
      <c r="A75" s="22">
        <v>62</v>
      </c>
      <c r="B75" s="30" t="s">
        <v>181</v>
      </c>
      <c r="C75" s="32">
        <v>1973</v>
      </c>
      <c r="D75" s="22"/>
      <c r="E75" s="22" t="s">
        <v>20</v>
      </c>
      <c r="F75" s="22">
        <v>9</v>
      </c>
      <c r="G75" s="22">
        <v>1</v>
      </c>
      <c r="H75" s="38">
        <v>2325.7</v>
      </c>
      <c r="I75" s="38">
        <v>2282.1</v>
      </c>
      <c r="J75" s="38">
        <v>1543.3</v>
      </c>
      <c r="K75" s="22">
        <v>110</v>
      </c>
      <c r="L75" s="27" t="s">
        <v>111</v>
      </c>
      <c r="M75" s="33">
        <v>2170037.82</v>
      </c>
      <c r="N75" s="34">
        <v>1791887</v>
      </c>
      <c r="O75" s="34"/>
      <c r="P75" s="34">
        <v>269649</v>
      </c>
      <c r="Q75" s="34">
        <v>108501.82</v>
      </c>
      <c r="R75" s="35">
        <f t="shared" si="0"/>
        <v>933.069</v>
      </c>
      <c r="S75" s="26"/>
      <c r="T75" s="17" t="s">
        <v>105</v>
      </c>
      <c r="U75" s="56"/>
      <c r="V75" s="36"/>
    </row>
    <row r="76" spans="1:20" s="1" customFormat="1" ht="27.75" customHeight="1">
      <c r="A76" s="42"/>
      <c r="B76" s="42" t="s">
        <v>116</v>
      </c>
      <c r="C76" s="22"/>
      <c r="D76" s="22"/>
      <c r="E76" s="22"/>
      <c r="F76" s="22"/>
      <c r="G76" s="22"/>
      <c r="H76" s="57">
        <f>SUM(H14:H75)</f>
        <v>350855.5</v>
      </c>
      <c r="I76" s="57">
        <f>SUM(I14:I75)</f>
        <v>315341.4</v>
      </c>
      <c r="J76" s="57">
        <f>SUM(J14:J75)</f>
        <v>198605.8</v>
      </c>
      <c r="K76" s="22">
        <f>SUM(K14:K75)</f>
        <v>16120</v>
      </c>
      <c r="L76" s="28"/>
      <c r="M76" s="40">
        <f>SUM(M14:M75)</f>
        <v>404095388.4</v>
      </c>
      <c r="N76" s="37">
        <f>SUM(N14:N75)</f>
        <v>333677726</v>
      </c>
      <c r="O76" s="28"/>
      <c r="P76" s="28">
        <f>SUM(P14:P75)</f>
        <v>50212893</v>
      </c>
      <c r="Q76" s="28">
        <f>SUM(Q14:Q75)</f>
        <v>20204769.4</v>
      </c>
      <c r="R76" s="28">
        <f>M76/H76</f>
        <v>1151.74</v>
      </c>
      <c r="S76" s="43"/>
      <c r="T76" s="44"/>
    </row>
    <row r="77" spans="1:20" s="1" customFormat="1" ht="33.75" customHeight="1">
      <c r="A77" s="42"/>
      <c r="B77" s="45" t="s">
        <v>113</v>
      </c>
      <c r="C77" s="92">
        <f>N76</f>
        <v>333677726</v>
      </c>
      <c r="D77" s="93"/>
      <c r="E77" s="22"/>
      <c r="F77" s="22"/>
      <c r="G77" s="22"/>
      <c r="H77" s="17"/>
      <c r="I77" s="37"/>
      <c r="J77" s="37"/>
      <c r="K77" s="22"/>
      <c r="L77" s="28"/>
      <c r="M77" s="40"/>
      <c r="N77" s="37"/>
      <c r="O77" s="28"/>
      <c r="P77" s="28"/>
      <c r="Q77" s="28"/>
      <c r="R77" s="28"/>
      <c r="S77" s="17"/>
      <c r="T77" s="41"/>
    </row>
    <row r="78" spans="1:20" s="1" customFormat="1" ht="27" customHeight="1">
      <c r="A78" s="42"/>
      <c r="B78" s="45" t="s">
        <v>176</v>
      </c>
      <c r="C78" s="92">
        <f>P76</f>
        <v>50212893</v>
      </c>
      <c r="D78" s="93"/>
      <c r="E78" s="22"/>
      <c r="F78" s="22"/>
      <c r="G78" s="22"/>
      <c r="H78" s="17"/>
      <c r="I78" s="37"/>
      <c r="J78" s="37"/>
      <c r="K78" s="22"/>
      <c r="L78" s="28"/>
      <c r="M78" s="40"/>
      <c r="N78" s="37"/>
      <c r="O78" s="28"/>
      <c r="P78" s="28"/>
      <c r="Q78" s="28"/>
      <c r="R78" s="28"/>
      <c r="S78" s="17"/>
      <c r="T78" s="41"/>
    </row>
    <row r="79" spans="1:20" s="1" customFormat="1" ht="19.5" customHeight="1">
      <c r="A79" s="42"/>
      <c r="B79" s="45" t="s">
        <v>114</v>
      </c>
      <c r="C79" s="92">
        <f>Q76</f>
        <v>20204769.4</v>
      </c>
      <c r="D79" s="93"/>
      <c r="E79" s="22"/>
      <c r="F79" s="22"/>
      <c r="G79" s="22"/>
      <c r="H79" s="17"/>
      <c r="I79" s="37"/>
      <c r="J79" s="37"/>
      <c r="K79" s="22"/>
      <c r="L79" s="28"/>
      <c r="M79" s="40"/>
      <c r="N79" s="37"/>
      <c r="O79" s="28"/>
      <c r="P79" s="28"/>
      <c r="Q79" s="28"/>
      <c r="R79" s="28"/>
      <c r="S79" s="17"/>
      <c r="T79" s="41"/>
    </row>
    <row r="80" spans="1:20" s="1" customFormat="1" ht="19.5" customHeight="1">
      <c r="A80" s="42"/>
      <c r="B80" s="45" t="s">
        <v>115</v>
      </c>
      <c r="C80" s="92">
        <f>SUM(C77:C79)</f>
        <v>404095388.4</v>
      </c>
      <c r="D80" s="93"/>
      <c r="E80" s="22"/>
      <c r="F80" s="22"/>
      <c r="G80" s="22"/>
      <c r="H80" s="17"/>
      <c r="I80" s="37"/>
      <c r="J80" s="37"/>
      <c r="K80" s="22"/>
      <c r="L80" s="28"/>
      <c r="M80" s="40"/>
      <c r="N80" s="37"/>
      <c r="O80" s="28"/>
      <c r="P80" s="28"/>
      <c r="Q80" s="28"/>
      <c r="R80" s="28"/>
      <c r="S80" s="17"/>
      <c r="T80" s="41"/>
    </row>
  </sheetData>
  <sheetProtection/>
  <mergeCells count="27">
    <mergeCell ref="C10:C12"/>
    <mergeCell ref="D10:D12"/>
    <mergeCell ref="I10:I11"/>
    <mergeCell ref="J10:J11"/>
    <mergeCell ref="H9:H11"/>
    <mergeCell ref="I9:J9"/>
    <mergeCell ref="K9:K11"/>
    <mergeCell ref="F9:F12"/>
    <mergeCell ref="G9:G12"/>
    <mergeCell ref="T9:T12"/>
    <mergeCell ref="R9:R11"/>
    <mergeCell ref="L9:L12"/>
    <mergeCell ref="M9:Q9"/>
    <mergeCell ref="C77:D77"/>
    <mergeCell ref="C78:D78"/>
    <mergeCell ref="C79:D79"/>
    <mergeCell ref="C80:D80"/>
    <mergeCell ref="S5:T5"/>
    <mergeCell ref="A7:T7"/>
    <mergeCell ref="A8:T8"/>
    <mergeCell ref="A9:A12"/>
    <mergeCell ref="B9:B12"/>
    <mergeCell ref="S9:S11"/>
    <mergeCell ref="C9:D9"/>
    <mergeCell ref="E9:E12"/>
    <mergeCell ref="M10:M11"/>
    <mergeCell ref="N10:Q10"/>
  </mergeCells>
  <printOptions/>
  <pageMargins left="0.15748031496062992" right="0.15748031496062992" top="0.5118110236220472" bottom="0.3937007874015748" header="0.31496062992125984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2:C22"/>
  <sheetViews>
    <sheetView zoomScalePageLayoutView="0" workbookViewId="0" topLeftCell="A19">
      <selection activeCell="C12" sqref="C12"/>
    </sheetView>
  </sheetViews>
  <sheetFormatPr defaultColWidth="9.00390625" defaultRowHeight="12.75"/>
  <cols>
    <col min="1" max="1" width="20.875" style="0" customWidth="1"/>
    <col min="2" max="2" width="25.25390625" style="0" customWidth="1"/>
    <col min="3" max="3" width="95.75390625" style="0" customWidth="1"/>
  </cols>
  <sheetData>
    <row r="1" ht="13.5" thickBot="1"/>
    <row r="2" spans="1:3" ht="32.25" thickBot="1">
      <c r="A2" s="6" t="s">
        <v>25</v>
      </c>
      <c r="B2" s="7" t="s">
        <v>26</v>
      </c>
      <c r="C2" s="7" t="s">
        <v>27</v>
      </c>
    </row>
    <row r="3" spans="1:3" ht="16.5" thickBot="1">
      <c r="A3" s="8" t="s">
        <v>28</v>
      </c>
      <c r="B3" s="9" t="s">
        <v>29</v>
      </c>
      <c r="C3" s="9" t="s">
        <v>30</v>
      </c>
    </row>
    <row r="4" spans="1:3" ht="32.25" thickBot="1">
      <c r="A4" s="8" t="s">
        <v>31</v>
      </c>
      <c r="B4" s="9" t="s">
        <v>1</v>
      </c>
      <c r="C4" s="9" t="s">
        <v>32</v>
      </c>
    </row>
    <row r="5" spans="1:3" ht="32.25" thickBot="1">
      <c r="A5" s="8" t="s">
        <v>33</v>
      </c>
      <c r="B5" s="9" t="s">
        <v>34</v>
      </c>
      <c r="C5" s="9" t="s">
        <v>35</v>
      </c>
    </row>
    <row r="6" spans="1:3" ht="79.5" thickBot="1">
      <c r="A6" s="8" t="s">
        <v>36</v>
      </c>
      <c r="B6" s="9" t="s">
        <v>37</v>
      </c>
      <c r="C6" s="9" t="s">
        <v>38</v>
      </c>
    </row>
    <row r="7" spans="1:3" ht="32.25" thickBot="1">
      <c r="A7" s="8" t="s">
        <v>39</v>
      </c>
      <c r="B7" s="9" t="s">
        <v>3</v>
      </c>
      <c r="C7" s="9" t="s">
        <v>40</v>
      </c>
    </row>
    <row r="8" spans="1:3" ht="32.25" thickBot="1">
      <c r="A8" s="8" t="s">
        <v>41</v>
      </c>
      <c r="B8" s="9" t="s">
        <v>4</v>
      </c>
      <c r="C8" s="10" t="s">
        <v>42</v>
      </c>
    </row>
    <row r="9" spans="1:3" ht="16.5" thickBot="1">
      <c r="A9" s="8" t="s">
        <v>43</v>
      </c>
      <c r="B9" s="9" t="s">
        <v>5</v>
      </c>
      <c r="C9" s="9" t="s">
        <v>44</v>
      </c>
    </row>
    <row r="10" spans="1:3" ht="38.25" thickBot="1">
      <c r="A10" s="8" t="s">
        <v>45</v>
      </c>
      <c r="B10" s="9" t="s">
        <v>46</v>
      </c>
      <c r="C10" s="10" t="s">
        <v>73</v>
      </c>
    </row>
    <row r="11" spans="1:3" ht="35.25" thickBot="1">
      <c r="A11" s="8" t="s">
        <v>47</v>
      </c>
      <c r="B11" s="9" t="s">
        <v>48</v>
      </c>
      <c r="C11" s="11" t="s">
        <v>74</v>
      </c>
    </row>
    <row r="12" spans="1:3" ht="79.5" thickBot="1">
      <c r="A12" s="8" t="s">
        <v>49</v>
      </c>
      <c r="B12" s="9" t="s">
        <v>50</v>
      </c>
      <c r="C12" s="9" t="s">
        <v>51</v>
      </c>
    </row>
    <row r="13" spans="1:3" ht="79.5" thickBot="1">
      <c r="A13" s="8" t="s">
        <v>52</v>
      </c>
      <c r="B13" s="9" t="s">
        <v>53</v>
      </c>
      <c r="C13" s="9" t="s">
        <v>54</v>
      </c>
    </row>
    <row r="14" spans="1:3" ht="85.5" thickBot="1">
      <c r="A14" s="8" t="s">
        <v>55</v>
      </c>
      <c r="B14" s="9" t="s">
        <v>56</v>
      </c>
      <c r="C14" s="10" t="s">
        <v>75</v>
      </c>
    </row>
    <row r="15" spans="1:3" ht="48" thickBot="1">
      <c r="A15" s="8" t="s">
        <v>57</v>
      </c>
      <c r="B15" s="9" t="s">
        <v>58</v>
      </c>
      <c r="C15" s="9" t="s">
        <v>76</v>
      </c>
    </row>
    <row r="16" spans="1:3" ht="63.75" thickBot="1">
      <c r="A16" s="8" t="s">
        <v>59</v>
      </c>
      <c r="B16" s="9" t="s">
        <v>60</v>
      </c>
      <c r="C16" s="9" t="s">
        <v>77</v>
      </c>
    </row>
    <row r="17" spans="1:3" ht="95.25" thickBot="1">
      <c r="A17" s="8" t="s">
        <v>61</v>
      </c>
      <c r="B17" s="9" t="s">
        <v>62</v>
      </c>
      <c r="C17" s="9" t="s">
        <v>78</v>
      </c>
    </row>
    <row r="18" spans="1:3" ht="79.5" thickBot="1">
      <c r="A18" s="8" t="s">
        <v>63</v>
      </c>
      <c r="B18" s="9" t="s">
        <v>64</v>
      </c>
      <c r="C18" s="9" t="s">
        <v>79</v>
      </c>
    </row>
    <row r="19" spans="1:3" ht="111" thickBot="1">
      <c r="A19" s="8" t="s">
        <v>65</v>
      </c>
      <c r="B19" s="9" t="s">
        <v>66</v>
      </c>
      <c r="C19" s="9" t="s">
        <v>81</v>
      </c>
    </row>
    <row r="20" spans="1:3" ht="63.75" thickBot="1">
      <c r="A20" s="8" t="s">
        <v>67</v>
      </c>
      <c r="B20" s="9" t="s">
        <v>68</v>
      </c>
      <c r="C20" s="10" t="s">
        <v>80</v>
      </c>
    </row>
    <row r="21" spans="1:3" ht="63.75" thickBot="1">
      <c r="A21" s="8" t="s">
        <v>69</v>
      </c>
      <c r="B21" s="9" t="s">
        <v>70</v>
      </c>
      <c r="C21" s="9" t="s">
        <v>82</v>
      </c>
    </row>
    <row r="22" spans="1:3" ht="32.25" thickBot="1">
      <c r="A22" s="8" t="s">
        <v>71</v>
      </c>
      <c r="B22" s="9" t="s">
        <v>8</v>
      </c>
      <c r="C22" s="9" t="s">
        <v>72</v>
      </c>
    </row>
  </sheetData>
  <sheetProtection/>
  <printOptions/>
  <pageMargins left="0.75" right="0.75" top="1" bottom="1" header="0.5" footer="0.5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3:C15"/>
  <sheetViews>
    <sheetView zoomScalePageLayoutView="0" workbookViewId="0" topLeftCell="A7">
      <selection activeCell="C32" sqref="C32"/>
    </sheetView>
  </sheetViews>
  <sheetFormatPr defaultColWidth="9.00390625" defaultRowHeight="12.75"/>
  <cols>
    <col min="1" max="1" width="18.375" style="0" customWidth="1"/>
    <col min="2" max="2" width="30.00390625" style="0" customWidth="1"/>
    <col min="3" max="3" width="82.25390625" style="0" customWidth="1"/>
  </cols>
  <sheetData>
    <row r="3" spans="1:3" ht="31.5">
      <c r="A3" s="13" t="s">
        <v>25</v>
      </c>
      <c r="B3" s="13" t="s">
        <v>26</v>
      </c>
      <c r="C3" s="13" t="s">
        <v>27</v>
      </c>
    </row>
    <row r="4" spans="1:3" ht="15.75">
      <c r="A4" s="14" t="s">
        <v>28</v>
      </c>
      <c r="B4" s="15" t="s">
        <v>83</v>
      </c>
      <c r="C4" s="15" t="s">
        <v>84</v>
      </c>
    </row>
    <row r="5" spans="1:3" ht="31.5">
      <c r="A5" s="14" t="s">
        <v>31</v>
      </c>
      <c r="B5" s="15" t="s">
        <v>1</v>
      </c>
      <c r="C5" s="15" t="s">
        <v>85</v>
      </c>
    </row>
    <row r="6" spans="1:3" ht="87.75">
      <c r="A6" s="14" t="s">
        <v>33</v>
      </c>
      <c r="B6" s="15" t="s">
        <v>58</v>
      </c>
      <c r="C6" s="16" t="s">
        <v>96</v>
      </c>
    </row>
    <row r="7" spans="1:3" ht="63">
      <c r="A7" s="14" t="s">
        <v>36</v>
      </c>
      <c r="B7" s="15" t="s">
        <v>86</v>
      </c>
      <c r="C7" s="15" t="s">
        <v>97</v>
      </c>
    </row>
    <row r="8" spans="1:3" ht="31.5">
      <c r="A8" s="14" t="s">
        <v>39</v>
      </c>
      <c r="B8" s="15" t="s">
        <v>87</v>
      </c>
      <c r="C8" s="15" t="s">
        <v>98</v>
      </c>
    </row>
    <row r="9" spans="1:3" ht="31.5">
      <c r="A9" s="14" t="s">
        <v>41</v>
      </c>
      <c r="B9" s="15" t="s">
        <v>88</v>
      </c>
      <c r="C9" s="15" t="s">
        <v>99</v>
      </c>
    </row>
    <row r="10" spans="1:3" ht="31.5">
      <c r="A10" s="14" t="s">
        <v>43</v>
      </c>
      <c r="B10" s="15" t="s">
        <v>89</v>
      </c>
      <c r="C10" s="15" t="s">
        <v>90</v>
      </c>
    </row>
    <row r="11" spans="1:3" ht="47.25">
      <c r="A11" s="14" t="s">
        <v>45</v>
      </c>
      <c r="B11" s="15" t="s">
        <v>91</v>
      </c>
      <c r="C11" s="15" t="s">
        <v>100</v>
      </c>
    </row>
    <row r="12" spans="1:3" ht="47.25">
      <c r="A12" s="14" t="s">
        <v>47</v>
      </c>
      <c r="B12" s="15" t="s">
        <v>92</v>
      </c>
      <c r="C12" s="15" t="s">
        <v>101</v>
      </c>
    </row>
    <row r="13" spans="1:3" ht="47.25">
      <c r="A13" s="14" t="s">
        <v>49</v>
      </c>
      <c r="B13" s="15" t="s">
        <v>93</v>
      </c>
      <c r="C13" s="15" t="s">
        <v>102</v>
      </c>
    </row>
    <row r="14" spans="1:3" ht="47.25">
      <c r="A14" s="14" t="s">
        <v>52</v>
      </c>
      <c r="B14" s="15" t="s">
        <v>94</v>
      </c>
      <c r="C14" s="15" t="s">
        <v>103</v>
      </c>
    </row>
    <row r="15" spans="1:3" ht="47.25">
      <c r="A15" s="14" t="s">
        <v>55</v>
      </c>
      <c r="B15" s="15" t="s">
        <v>95</v>
      </c>
      <c r="C15" s="15" t="s">
        <v>104</v>
      </c>
    </row>
  </sheetData>
  <sheetProtection/>
  <printOptions/>
  <pageMargins left="0.75" right="0.75" top="1" bottom="1" header="0.5" footer="0.5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0"/>
  <sheetViews>
    <sheetView zoomScalePageLayoutView="0" workbookViewId="0" topLeftCell="C13">
      <selection activeCell="C78" sqref="C78"/>
    </sheetView>
  </sheetViews>
  <sheetFormatPr defaultColWidth="9.00390625" defaultRowHeight="12.75"/>
  <cols>
    <col min="1" max="1" width="4.625" style="65" customWidth="1"/>
    <col min="2" max="2" width="29.625" style="65" customWidth="1"/>
    <col min="3" max="3" width="16.625" style="65" customWidth="1"/>
    <col min="4" max="4" width="18.375" style="65" customWidth="1"/>
    <col min="5" max="5" width="12.625" style="65" customWidth="1"/>
    <col min="6" max="6" width="13.00390625" style="65" customWidth="1"/>
    <col min="7" max="7" width="11.25390625" style="65" customWidth="1"/>
    <col min="8" max="8" width="13.875" style="65" customWidth="1"/>
    <col min="9" max="9" width="11.375" style="65" customWidth="1"/>
    <col min="10" max="10" width="12.25390625" style="65" customWidth="1"/>
    <col min="11" max="11" width="12.375" style="65" customWidth="1"/>
    <col min="12" max="12" width="15.75390625" style="65" customWidth="1"/>
    <col min="13" max="16384" width="9.125" style="65" customWidth="1"/>
  </cols>
  <sheetData>
    <row r="1" spans="1:18" s="63" customFormat="1" ht="12" customHeight="1">
      <c r="A1" s="12"/>
      <c r="B1" s="12"/>
      <c r="C1" s="12"/>
      <c r="D1" s="58"/>
      <c r="E1" s="59"/>
      <c r="F1" s="60"/>
      <c r="G1" s="58"/>
      <c r="H1" s="61"/>
      <c r="I1" s="59"/>
      <c r="J1" s="62"/>
      <c r="K1" s="97" t="s">
        <v>182</v>
      </c>
      <c r="L1" s="97"/>
      <c r="M1" s="12"/>
      <c r="N1" s="12"/>
      <c r="O1" s="12"/>
      <c r="P1" s="12"/>
      <c r="Q1" s="12"/>
      <c r="R1" s="12"/>
    </row>
    <row r="2" spans="1:18" s="63" customFormat="1" ht="12" customHeight="1">
      <c r="A2" s="12"/>
      <c r="B2" s="12"/>
      <c r="C2" s="12"/>
      <c r="D2" s="58"/>
      <c r="E2" s="59"/>
      <c r="F2" s="60"/>
      <c r="G2" s="58"/>
      <c r="H2" s="61"/>
      <c r="I2" s="59"/>
      <c r="J2" s="62"/>
      <c r="K2" s="98" t="s">
        <v>183</v>
      </c>
      <c r="L2" s="98"/>
      <c r="M2" s="64"/>
      <c r="N2" s="12"/>
      <c r="O2" s="12"/>
      <c r="P2" s="12"/>
      <c r="Q2" s="12"/>
      <c r="R2" s="12"/>
    </row>
    <row r="6" spans="1:13" ht="18.75" customHeight="1">
      <c r="A6" s="99" t="s">
        <v>184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</row>
    <row r="8" spans="1:12" s="1" customFormat="1" ht="60" customHeight="1">
      <c r="A8" s="100" t="s">
        <v>83</v>
      </c>
      <c r="B8" s="100" t="s">
        <v>1</v>
      </c>
      <c r="C8" s="96" t="s">
        <v>58</v>
      </c>
      <c r="D8" s="96" t="s">
        <v>185</v>
      </c>
      <c r="E8" s="96" t="s">
        <v>186</v>
      </c>
      <c r="F8" s="96"/>
      <c r="G8" s="96" t="s">
        <v>187</v>
      </c>
      <c r="H8" s="96"/>
      <c r="I8" s="96" t="s">
        <v>188</v>
      </c>
      <c r="J8" s="96"/>
      <c r="K8" s="96" t="s">
        <v>189</v>
      </c>
      <c r="L8" s="96"/>
    </row>
    <row r="9" spans="1:12" s="1" customFormat="1" ht="116.25" customHeight="1">
      <c r="A9" s="100"/>
      <c r="B9" s="100"/>
      <c r="C9" s="96"/>
      <c r="D9" s="96"/>
      <c r="E9" s="96"/>
      <c r="F9" s="96"/>
      <c r="G9" s="96"/>
      <c r="H9" s="96"/>
      <c r="I9" s="96"/>
      <c r="J9" s="96"/>
      <c r="K9" s="96"/>
      <c r="L9" s="96"/>
    </row>
    <row r="10" spans="1:12" s="1" customFormat="1" ht="11.25">
      <c r="A10" s="100"/>
      <c r="B10" s="100"/>
      <c r="C10" s="66" t="s">
        <v>18</v>
      </c>
      <c r="D10" s="66" t="s">
        <v>18</v>
      </c>
      <c r="E10" s="66" t="s">
        <v>190</v>
      </c>
      <c r="F10" s="66" t="s">
        <v>18</v>
      </c>
      <c r="G10" s="66" t="s">
        <v>191</v>
      </c>
      <c r="H10" s="66" t="s">
        <v>18</v>
      </c>
      <c r="I10" s="66" t="s">
        <v>190</v>
      </c>
      <c r="J10" s="66" t="s">
        <v>18</v>
      </c>
      <c r="K10" s="66" t="s">
        <v>190</v>
      </c>
      <c r="L10" s="66" t="s">
        <v>18</v>
      </c>
    </row>
    <row r="11" spans="1:12" s="2" customFormat="1" ht="11.25">
      <c r="A11" s="66">
        <v>1</v>
      </c>
      <c r="B11" s="66">
        <v>2</v>
      </c>
      <c r="C11" s="66">
        <v>3</v>
      </c>
      <c r="D11" s="66">
        <v>4</v>
      </c>
      <c r="E11" s="66">
        <v>5</v>
      </c>
      <c r="F11" s="66">
        <v>6</v>
      </c>
      <c r="G11" s="66">
        <v>7</v>
      </c>
      <c r="H11" s="66">
        <v>8</v>
      </c>
      <c r="I11" s="66">
        <v>9</v>
      </c>
      <c r="J11" s="66">
        <v>10</v>
      </c>
      <c r="K11" s="66">
        <v>11</v>
      </c>
      <c r="L11" s="66">
        <v>12</v>
      </c>
    </row>
    <row r="12" spans="1:12" ht="14.25" customHeight="1">
      <c r="A12" s="66">
        <v>1</v>
      </c>
      <c r="B12" s="30" t="s">
        <v>119</v>
      </c>
      <c r="C12" s="33">
        <v>5854987.01</v>
      </c>
      <c r="D12" s="73">
        <v>3202004.46</v>
      </c>
      <c r="E12" s="68">
        <v>578.1</v>
      </c>
      <c r="F12" s="67">
        <v>676788.35</v>
      </c>
      <c r="G12" s="66">
        <v>1</v>
      </c>
      <c r="H12" s="67">
        <v>1976194.2</v>
      </c>
      <c r="I12" s="68"/>
      <c r="J12" s="72"/>
      <c r="K12" s="67"/>
      <c r="L12" s="67"/>
    </row>
    <row r="13" spans="1:12" ht="14.25" customHeight="1">
      <c r="A13" s="66">
        <v>2</v>
      </c>
      <c r="B13" s="30" t="s">
        <v>117</v>
      </c>
      <c r="C13" s="33">
        <v>4323407.71</v>
      </c>
      <c r="D13" s="73">
        <v>3349724.92</v>
      </c>
      <c r="E13" s="68">
        <v>902.72</v>
      </c>
      <c r="F13" s="67">
        <v>973682.79</v>
      </c>
      <c r="G13" s="66"/>
      <c r="H13" s="67"/>
      <c r="I13" s="68"/>
      <c r="J13" s="72"/>
      <c r="K13" s="67"/>
      <c r="L13" s="67"/>
    </row>
    <row r="14" spans="1:12" ht="14.25" customHeight="1">
      <c r="A14" s="66">
        <v>3</v>
      </c>
      <c r="B14" s="30" t="s">
        <v>118</v>
      </c>
      <c r="C14" s="33">
        <v>4278226.82</v>
      </c>
      <c r="D14" s="73">
        <v>3413912.01</v>
      </c>
      <c r="E14" s="68">
        <v>1085</v>
      </c>
      <c r="F14" s="67">
        <v>864314.81</v>
      </c>
      <c r="G14" s="66"/>
      <c r="H14" s="67"/>
      <c r="I14" s="68"/>
      <c r="J14" s="72"/>
      <c r="K14" s="67"/>
      <c r="L14" s="67"/>
    </row>
    <row r="15" spans="1:12" ht="14.25" customHeight="1">
      <c r="A15" s="66">
        <v>4</v>
      </c>
      <c r="B15" s="30" t="s">
        <v>120</v>
      </c>
      <c r="C15" s="33">
        <v>6407362.07</v>
      </c>
      <c r="D15" s="73">
        <v>2600744.59</v>
      </c>
      <c r="E15" s="68">
        <v>960</v>
      </c>
      <c r="F15" s="67">
        <v>1006581.48</v>
      </c>
      <c r="G15" s="66"/>
      <c r="H15" s="67"/>
      <c r="I15" s="68"/>
      <c r="J15" s="72"/>
      <c r="K15" s="67">
        <v>1493</v>
      </c>
      <c r="L15" s="67">
        <v>2800036</v>
      </c>
    </row>
    <row r="16" spans="1:12" ht="14.25" customHeight="1">
      <c r="A16" s="66">
        <v>5</v>
      </c>
      <c r="B16" s="30" t="s">
        <v>123</v>
      </c>
      <c r="C16" s="33">
        <v>3677340.74</v>
      </c>
      <c r="D16" s="73">
        <v>2883645.79</v>
      </c>
      <c r="E16" s="68">
        <v>656.9</v>
      </c>
      <c r="F16" s="67">
        <v>793694.95</v>
      </c>
      <c r="G16" s="66"/>
      <c r="H16" s="67"/>
      <c r="I16" s="68"/>
      <c r="J16" s="72"/>
      <c r="K16" s="67"/>
      <c r="L16" s="67"/>
    </row>
    <row r="17" spans="1:12" ht="14.25" customHeight="1">
      <c r="A17" s="66">
        <v>6</v>
      </c>
      <c r="B17" s="30" t="s">
        <v>161</v>
      </c>
      <c r="C17" s="33">
        <v>4268508.87</v>
      </c>
      <c r="D17" s="73">
        <v>3296004.65</v>
      </c>
      <c r="E17" s="68">
        <v>905.5</v>
      </c>
      <c r="F17" s="67">
        <v>972504.22</v>
      </c>
      <c r="G17" s="66"/>
      <c r="H17" s="67"/>
      <c r="I17" s="68"/>
      <c r="J17" s="72"/>
      <c r="K17" s="67"/>
      <c r="L17" s="67"/>
    </row>
    <row r="18" spans="1:12" ht="14.25" customHeight="1">
      <c r="A18" s="66">
        <v>7</v>
      </c>
      <c r="B18" s="30" t="s">
        <v>121</v>
      </c>
      <c r="C18" s="33">
        <v>6360115.16</v>
      </c>
      <c r="D18" s="73">
        <v>3289182.09</v>
      </c>
      <c r="E18" s="68">
        <v>559.6</v>
      </c>
      <c r="F18" s="67">
        <v>685461.76</v>
      </c>
      <c r="G18" s="66">
        <v>1</v>
      </c>
      <c r="H18" s="67">
        <v>2385471.31</v>
      </c>
      <c r="I18" s="68"/>
      <c r="J18" s="72"/>
      <c r="K18" s="67"/>
      <c r="L18" s="67"/>
    </row>
    <row r="19" spans="1:12" ht="14.25" customHeight="1">
      <c r="A19" s="66">
        <v>8</v>
      </c>
      <c r="B19" s="30" t="s">
        <v>124</v>
      </c>
      <c r="C19" s="33">
        <v>7277451.47</v>
      </c>
      <c r="D19" s="73">
        <v>5706520.67</v>
      </c>
      <c r="E19" s="68">
        <v>1335.05</v>
      </c>
      <c r="F19" s="67">
        <v>1570930.8</v>
      </c>
      <c r="G19" s="66"/>
      <c r="H19" s="67"/>
      <c r="I19" s="68"/>
      <c r="J19" s="72"/>
      <c r="K19" s="67"/>
      <c r="L19" s="67"/>
    </row>
    <row r="20" spans="1:12" ht="14.25" customHeight="1">
      <c r="A20" s="66">
        <v>9</v>
      </c>
      <c r="B20" s="30" t="s">
        <v>125</v>
      </c>
      <c r="C20" s="33">
        <v>7473365.12</v>
      </c>
      <c r="D20" s="73">
        <v>3660392.83</v>
      </c>
      <c r="E20" s="68"/>
      <c r="F20" s="67"/>
      <c r="G20" s="66"/>
      <c r="H20" s="67"/>
      <c r="I20" s="68"/>
      <c r="J20" s="72"/>
      <c r="K20" s="67">
        <v>1493</v>
      </c>
      <c r="L20" s="67">
        <v>3812972.29</v>
      </c>
    </row>
    <row r="21" spans="1:12" ht="14.25" customHeight="1">
      <c r="A21" s="66">
        <v>10</v>
      </c>
      <c r="B21" s="30" t="s">
        <v>122</v>
      </c>
      <c r="C21" s="33">
        <v>4526943.5</v>
      </c>
      <c r="D21" s="73">
        <v>2369286.29</v>
      </c>
      <c r="E21" s="68">
        <v>400.6</v>
      </c>
      <c r="F21" s="67">
        <v>448139.24</v>
      </c>
      <c r="G21" s="66">
        <v>1</v>
      </c>
      <c r="H21" s="67">
        <v>1709517.97</v>
      </c>
      <c r="I21" s="68"/>
      <c r="J21" s="72"/>
      <c r="K21" s="67"/>
      <c r="L21" s="67"/>
    </row>
    <row r="22" spans="1:12" ht="14.25" customHeight="1">
      <c r="A22" s="66">
        <v>11</v>
      </c>
      <c r="B22" s="30" t="s">
        <v>126</v>
      </c>
      <c r="C22" s="33">
        <v>14315886.84</v>
      </c>
      <c r="D22" s="73">
        <v>0</v>
      </c>
      <c r="E22" s="68">
        <v>1435.6</v>
      </c>
      <c r="F22" s="67">
        <v>1420767.24</v>
      </c>
      <c r="G22" s="66">
        <v>4</v>
      </c>
      <c r="H22" s="67">
        <v>6660323.6</v>
      </c>
      <c r="I22" s="68"/>
      <c r="J22" s="72"/>
      <c r="K22" s="67">
        <v>3628.8</v>
      </c>
      <c r="L22" s="67">
        <v>6234796</v>
      </c>
    </row>
    <row r="23" spans="1:12" ht="14.25" customHeight="1">
      <c r="A23" s="66">
        <v>12</v>
      </c>
      <c r="B23" s="30" t="s">
        <v>127</v>
      </c>
      <c r="C23" s="33">
        <v>17081969.47</v>
      </c>
      <c r="D23" s="73">
        <v>6493124.88</v>
      </c>
      <c r="E23" s="68">
        <v>1415.7</v>
      </c>
      <c r="F23" s="67">
        <v>2025330.04</v>
      </c>
      <c r="G23" s="66">
        <v>5</v>
      </c>
      <c r="H23" s="67">
        <v>8563514.55</v>
      </c>
      <c r="I23" s="68"/>
      <c r="J23" s="72"/>
      <c r="K23" s="67"/>
      <c r="L23" s="67"/>
    </row>
    <row r="24" spans="1:12" ht="14.25" customHeight="1">
      <c r="A24" s="66">
        <v>13</v>
      </c>
      <c r="B24" s="30" t="s">
        <v>128</v>
      </c>
      <c r="C24" s="33">
        <v>5819259.86</v>
      </c>
      <c r="D24" s="73">
        <v>3123544.82</v>
      </c>
      <c r="E24" s="68">
        <v>556.5</v>
      </c>
      <c r="F24" s="67">
        <v>719520.84</v>
      </c>
      <c r="G24" s="66">
        <v>1</v>
      </c>
      <c r="H24" s="67">
        <v>1976194.2</v>
      </c>
      <c r="I24" s="68"/>
      <c r="J24" s="72"/>
      <c r="K24" s="67"/>
      <c r="L24" s="67"/>
    </row>
    <row r="25" spans="1:12" ht="14.25" customHeight="1">
      <c r="A25" s="66">
        <v>14</v>
      </c>
      <c r="B25" s="30" t="s">
        <v>129</v>
      </c>
      <c r="C25" s="33">
        <v>8658126.94</v>
      </c>
      <c r="D25" s="73">
        <v>3273696.41</v>
      </c>
      <c r="E25" s="68">
        <v>598.1</v>
      </c>
      <c r="F25" s="67">
        <v>701194.24</v>
      </c>
      <c r="G25" s="66">
        <v>2</v>
      </c>
      <c r="H25" s="67">
        <v>4683236.29</v>
      </c>
      <c r="I25" s="68"/>
      <c r="J25" s="72"/>
      <c r="K25" s="67"/>
      <c r="L25" s="67"/>
    </row>
    <row r="26" spans="1:12" ht="14.25" customHeight="1">
      <c r="A26" s="66">
        <v>15</v>
      </c>
      <c r="B26" s="30" t="s">
        <v>130</v>
      </c>
      <c r="C26" s="33">
        <v>31910428.62</v>
      </c>
      <c r="D26" s="73">
        <v>0</v>
      </c>
      <c r="E26" s="68">
        <v>1764.73</v>
      </c>
      <c r="F26" s="67">
        <v>2191746.66</v>
      </c>
      <c r="G26" s="66">
        <v>12</v>
      </c>
      <c r="H26" s="67">
        <v>29718681.96</v>
      </c>
      <c r="I26" s="68"/>
      <c r="J26" s="72"/>
      <c r="K26" s="67"/>
      <c r="L26" s="67"/>
    </row>
    <row r="27" spans="1:12" ht="14.25" customHeight="1">
      <c r="A27" s="66">
        <v>16</v>
      </c>
      <c r="B27" s="30" t="s">
        <v>163</v>
      </c>
      <c r="C27" s="33">
        <v>3454631.31</v>
      </c>
      <c r="D27" s="73">
        <v>2816734.45</v>
      </c>
      <c r="E27" s="68">
        <v>666.7</v>
      </c>
      <c r="F27" s="67">
        <v>637896.86</v>
      </c>
      <c r="G27" s="66"/>
      <c r="H27" s="67"/>
      <c r="I27" s="68"/>
      <c r="J27" s="72"/>
      <c r="K27" s="67"/>
      <c r="L27" s="67"/>
    </row>
    <row r="28" spans="1:12" ht="14.25" customHeight="1">
      <c r="A28" s="66">
        <v>17</v>
      </c>
      <c r="B28" s="30" t="s">
        <v>131</v>
      </c>
      <c r="C28" s="33">
        <v>6760662.38</v>
      </c>
      <c r="D28" s="73">
        <v>5323202.53</v>
      </c>
      <c r="E28" s="68">
        <v>1243.6</v>
      </c>
      <c r="F28" s="67">
        <v>1437459.85</v>
      </c>
      <c r="G28" s="66"/>
      <c r="H28" s="67"/>
      <c r="I28" s="68"/>
      <c r="J28" s="72"/>
      <c r="K28" s="67"/>
      <c r="L28" s="67"/>
    </row>
    <row r="29" spans="1:12" ht="14.25" customHeight="1">
      <c r="A29" s="66">
        <v>18</v>
      </c>
      <c r="B29" s="30" t="s">
        <v>132</v>
      </c>
      <c r="C29" s="33">
        <v>7005880</v>
      </c>
      <c r="D29" s="73">
        <v>0</v>
      </c>
      <c r="E29" s="68">
        <v>1870</v>
      </c>
      <c r="F29" s="67">
        <v>1940200</v>
      </c>
      <c r="G29" s="66">
        <v>3</v>
      </c>
      <c r="H29" s="67">
        <v>5065680</v>
      </c>
      <c r="I29" s="68"/>
      <c r="J29" s="72"/>
      <c r="K29" s="67"/>
      <c r="L29" s="67"/>
    </row>
    <row r="30" spans="1:12" ht="14.25" customHeight="1">
      <c r="A30" s="66">
        <v>19</v>
      </c>
      <c r="B30" s="30" t="s">
        <v>133</v>
      </c>
      <c r="C30" s="33">
        <v>3941061.54</v>
      </c>
      <c r="D30" s="73">
        <v>3941061.54</v>
      </c>
      <c r="F30" s="67"/>
      <c r="H30" s="67"/>
      <c r="I30" s="68"/>
      <c r="J30" s="72"/>
      <c r="K30" s="67"/>
      <c r="L30" s="67"/>
    </row>
    <row r="31" spans="1:12" ht="14.25" customHeight="1">
      <c r="A31" s="66">
        <v>20</v>
      </c>
      <c r="B31" s="30" t="s">
        <v>135</v>
      </c>
      <c r="C31" s="33">
        <v>3461336.58</v>
      </c>
      <c r="D31" s="73">
        <v>3461336.58</v>
      </c>
      <c r="E31" s="68"/>
      <c r="F31" s="67"/>
      <c r="G31" s="66"/>
      <c r="H31" s="67"/>
      <c r="I31" s="68"/>
      <c r="J31" s="72"/>
      <c r="K31" s="67"/>
      <c r="L31" s="67"/>
    </row>
    <row r="32" spans="1:12" ht="14.25" customHeight="1">
      <c r="A32" s="66">
        <v>21</v>
      </c>
      <c r="B32" s="30" t="s">
        <v>136</v>
      </c>
      <c r="C32" s="33">
        <v>2955876.34</v>
      </c>
      <c r="D32" s="73">
        <v>2233340.38</v>
      </c>
      <c r="E32" s="68">
        <v>679.9</v>
      </c>
      <c r="F32" s="67">
        <v>722535.96</v>
      </c>
      <c r="G32" s="66"/>
      <c r="H32" s="67"/>
      <c r="I32" s="68"/>
      <c r="J32" s="72"/>
      <c r="K32" s="67"/>
      <c r="L32" s="67"/>
    </row>
    <row r="33" spans="1:12" ht="14.25" customHeight="1">
      <c r="A33" s="66">
        <v>22</v>
      </c>
      <c r="B33" s="30" t="s">
        <v>137</v>
      </c>
      <c r="C33" s="33">
        <v>2974145.25</v>
      </c>
      <c r="D33" s="73">
        <v>2251609.29</v>
      </c>
      <c r="E33" s="68">
        <v>678</v>
      </c>
      <c r="F33" s="67">
        <v>722535.96</v>
      </c>
      <c r="G33" s="66"/>
      <c r="H33" s="67"/>
      <c r="I33" s="68"/>
      <c r="J33" s="72"/>
      <c r="K33" s="67"/>
      <c r="L33" s="67"/>
    </row>
    <row r="34" spans="1:12" ht="14.25" customHeight="1">
      <c r="A34" s="66">
        <v>23</v>
      </c>
      <c r="B34" s="30" t="s">
        <v>138</v>
      </c>
      <c r="C34" s="33">
        <v>8306932.25</v>
      </c>
      <c r="D34" s="73">
        <v>3456558.79</v>
      </c>
      <c r="E34" s="68">
        <v>603.6</v>
      </c>
      <c r="F34" s="67">
        <v>657944.8</v>
      </c>
      <c r="G34" s="66">
        <v>2</v>
      </c>
      <c r="H34" s="67">
        <v>4192428.66</v>
      </c>
      <c r="I34" s="68"/>
      <c r="J34" s="72"/>
      <c r="K34" s="67"/>
      <c r="L34" s="67"/>
    </row>
    <row r="35" spans="1:12" ht="14.25" customHeight="1">
      <c r="A35" s="66">
        <v>24</v>
      </c>
      <c r="B35" s="30" t="s">
        <v>139</v>
      </c>
      <c r="C35" s="33">
        <v>12364361.34</v>
      </c>
      <c r="D35" s="73">
        <v>5517636.94</v>
      </c>
      <c r="F35" s="67"/>
      <c r="G35" s="66">
        <v>4</v>
      </c>
      <c r="H35" s="67">
        <v>6846724.4</v>
      </c>
      <c r="I35" s="68"/>
      <c r="J35" s="72"/>
      <c r="K35" s="67"/>
      <c r="L35" s="67"/>
    </row>
    <row r="36" spans="1:12" ht="14.25" customHeight="1">
      <c r="A36" s="66">
        <v>25</v>
      </c>
      <c r="B36" s="30" t="s">
        <v>140</v>
      </c>
      <c r="C36" s="33">
        <v>3490663.97</v>
      </c>
      <c r="D36" s="73">
        <v>2194738.98</v>
      </c>
      <c r="E36" s="68">
        <v>894</v>
      </c>
      <c r="F36" s="67">
        <v>1295924.99</v>
      </c>
      <c r="H36" s="67"/>
      <c r="I36" s="68"/>
      <c r="J36" s="72"/>
      <c r="K36" s="67"/>
      <c r="L36" s="67"/>
    </row>
    <row r="37" spans="1:12" ht="14.25" customHeight="1">
      <c r="A37" s="66">
        <v>26</v>
      </c>
      <c r="B37" s="30" t="s">
        <v>141</v>
      </c>
      <c r="C37" s="33">
        <v>3849814.63</v>
      </c>
      <c r="D37" s="73">
        <v>2862906.82</v>
      </c>
      <c r="E37" s="68">
        <v>923.45</v>
      </c>
      <c r="F37" s="67">
        <v>986907.81</v>
      </c>
      <c r="G37" s="66"/>
      <c r="H37" s="67"/>
      <c r="I37" s="68"/>
      <c r="J37" s="72"/>
      <c r="K37" s="67"/>
      <c r="L37" s="67"/>
    </row>
    <row r="38" spans="1:12" ht="14.25" customHeight="1">
      <c r="A38" s="66">
        <v>27</v>
      </c>
      <c r="B38" s="30" t="s">
        <v>142</v>
      </c>
      <c r="C38" s="33">
        <v>4313371.09</v>
      </c>
      <c r="D38" s="73">
        <v>3440132.37</v>
      </c>
      <c r="E38" s="68">
        <v>902.7</v>
      </c>
      <c r="F38" s="67">
        <v>873238.72</v>
      </c>
      <c r="G38" s="66"/>
      <c r="H38" s="67"/>
      <c r="I38" s="68"/>
      <c r="J38" s="72"/>
      <c r="K38" s="67"/>
      <c r="L38" s="67"/>
    </row>
    <row r="39" spans="1:12" ht="14.25" customHeight="1">
      <c r="A39" s="66">
        <v>28</v>
      </c>
      <c r="B39" s="30" t="s">
        <v>143</v>
      </c>
      <c r="C39" s="33">
        <v>2503285.88</v>
      </c>
      <c r="D39" s="73">
        <v>2503285.88</v>
      </c>
      <c r="E39" s="68"/>
      <c r="F39" s="67"/>
      <c r="G39" s="66"/>
      <c r="H39" s="67"/>
      <c r="I39" s="68"/>
      <c r="J39" s="72"/>
      <c r="K39" s="67"/>
      <c r="L39" s="67"/>
    </row>
    <row r="40" spans="1:12" ht="14.25" customHeight="1">
      <c r="A40" s="66">
        <v>29</v>
      </c>
      <c r="B40" s="30" t="s">
        <v>144</v>
      </c>
      <c r="C40" s="33">
        <v>3253187.75</v>
      </c>
      <c r="D40" s="73">
        <v>3253187.75</v>
      </c>
      <c r="F40" s="67"/>
      <c r="G40" s="66"/>
      <c r="H40" s="67"/>
      <c r="I40" s="68"/>
      <c r="J40" s="72"/>
      <c r="K40" s="67"/>
      <c r="L40" s="67"/>
    </row>
    <row r="41" spans="1:12" ht="14.25" customHeight="1">
      <c r="A41" s="66">
        <v>30</v>
      </c>
      <c r="B41" s="30" t="s">
        <v>145</v>
      </c>
      <c r="C41" s="33">
        <v>2503087.02</v>
      </c>
      <c r="D41" s="73">
        <v>533196.37</v>
      </c>
      <c r="E41" s="68"/>
      <c r="F41" s="67"/>
      <c r="G41" s="66">
        <v>1</v>
      </c>
      <c r="H41" s="67">
        <v>1969890.65</v>
      </c>
      <c r="I41" s="68"/>
      <c r="J41" s="72"/>
      <c r="K41" s="67"/>
      <c r="L41" s="67"/>
    </row>
    <row r="42" spans="1:12" ht="14.25" customHeight="1">
      <c r="A42" s="66">
        <v>31</v>
      </c>
      <c r="B42" s="30" t="s">
        <v>148</v>
      </c>
      <c r="C42" s="33">
        <v>18203913.07</v>
      </c>
      <c r="D42" s="73">
        <v>7750680.75</v>
      </c>
      <c r="E42" s="68"/>
      <c r="F42" s="67"/>
      <c r="G42" s="66">
        <v>4</v>
      </c>
      <c r="H42" s="67">
        <v>6853129.32</v>
      </c>
      <c r="I42" s="68"/>
      <c r="J42" s="72"/>
      <c r="K42" s="67">
        <v>2150.3</v>
      </c>
      <c r="L42" s="67">
        <v>3600103</v>
      </c>
    </row>
    <row r="43" spans="1:12" ht="14.25" customHeight="1">
      <c r="A43" s="66">
        <v>32</v>
      </c>
      <c r="B43" s="30" t="s">
        <v>150</v>
      </c>
      <c r="C43" s="33">
        <v>4687262.6</v>
      </c>
      <c r="D43" s="73">
        <v>2717575.32</v>
      </c>
      <c r="E43" s="68"/>
      <c r="F43" s="67"/>
      <c r="G43" s="66">
        <v>1</v>
      </c>
      <c r="H43" s="67">
        <v>1969687.28</v>
      </c>
      <c r="I43" s="68"/>
      <c r="J43" s="72"/>
      <c r="K43" s="67"/>
      <c r="L43" s="67"/>
    </row>
    <row r="44" spans="1:12" ht="14.25" customHeight="1">
      <c r="A44" s="66">
        <v>33</v>
      </c>
      <c r="B44" s="30" t="s">
        <v>164</v>
      </c>
      <c r="C44" s="33">
        <v>11620458.06</v>
      </c>
      <c r="D44" s="73">
        <v>0</v>
      </c>
      <c r="E44" s="68">
        <v>1698.8</v>
      </c>
      <c r="F44" s="67">
        <v>1701740.88</v>
      </c>
      <c r="G44" s="66">
        <v>6</v>
      </c>
      <c r="H44" s="67">
        <v>9918717.18</v>
      </c>
      <c r="I44" s="68"/>
      <c r="J44" s="72"/>
      <c r="K44" s="67"/>
      <c r="L44" s="67"/>
    </row>
    <row r="45" spans="1:12" ht="14.25" customHeight="1">
      <c r="A45" s="66">
        <v>34</v>
      </c>
      <c r="B45" s="30" t="s">
        <v>165</v>
      </c>
      <c r="C45" s="33">
        <v>22104204.24</v>
      </c>
      <c r="D45" s="73">
        <v>10449016.36</v>
      </c>
      <c r="E45" s="68"/>
      <c r="F45" s="67"/>
      <c r="G45" s="66">
        <v>7</v>
      </c>
      <c r="H45" s="67">
        <v>11655187.88</v>
      </c>
      <c r="I45" s="68"/>
      <c r="J45" s="72"/>
      <c r="K45" s="67"/>
      <c r="L45" s="67"/>
    </row>
    <row r="46" spans="1:12" ht="14.25" customHeight="1">
      <c r="A46" s="66">
        <v>35</v>
      </c>
      <c r="B46" s="30" t="s">
        <v>166</v>
      </c>
      <c r="C46" s="33">
        <v>12043499.7</v>
      </c>
      <c r="D46" s="73">
        <v>1765401.5</v>
      </c>
      <c r="F46" s="67"/>
      <c r="G46" s="66">
        <v>6</v>
      </c>
      <c r="H46" s="67">
        <v>10278098.2</v>
      </c>
      <c r="I46" s="68"/>
      <c r="J46" s="72"/>
      <c r="K46" s="67"/>
      <c r="L46" s="67"/>
    </row>
    <row r="47" spans="1:12" ht="14.25" customHeight="1">
      <c r="A47" s="66">
        <v>36</v>
      </c>
      <c r="B47" s="30" t="s">
        <v>167</v>
      </c>
      <c r="C47" s="33">
        <v>22392479.81</v>
      </c>
      <c r="D47" s="73">
        <v>5836990.51</v>
      </c>
      <c r="E47" s="68"/>
      <c r="F47" s="67"/>
      <c r="G47" s="66">
        <v>10</v>
      </c>
      <c r="H47" s="67">
        <v>16555489.3</v>
      </c>
      <c r="I47" s="68"/>
      <c r="J47" s="72"/>
      <c r="K47" s="67"/>
      <c r="L47" s="67"/>
    </row>
    <row r="48" spans="1:12" ht="14.25" customHeight="1">
      <c r="A48" s="66">
        <v>37</v>
      </c>
      <c r="B48" s="30" t="s">
        <v>168</v>
      </c>
      <c r="C48" s="33">
        <v>3790989.09</v>
      </c>
      <c r="D48" s="73">
        <v>0</v>
      </c>
      <c r="E48" s="68"/>
      <c r="F48" s="67"/>
      <c r="G48" s="66">
        <v>2</v>
      </c>
      <c r="H48" s="67">
        <v>3790989.09</v>
      </c>
      <c r="I48" s="68"/>
      <c r="J48" s="72"/>
      <c r="K48" s="67"/>
      <c r="L48" s="67"/>
    </row>
    <row r="49" spans="1:12" ht="14.25" customHeight="1">
      <c r="A49" s="66">
        <v>38</v>
      </c>
      <c r="B49" s="30" t="s">
        <v>169</v>
      </c>
      <c r="C49" s="33">
        <v>3791351.27</v>
      </c>
      <c r="D49" s="73">
        <v>0</v>
      </c>
      <c r="E49" s="68"/>
      <c r="F49" s="67"/>
      <c r="G49" s="66">
        <v>2</v>
      </c>
      <c r="H49" s="67">
        <v>3791351.27</v>
      </c>
      <c r="I49" s="68"/>
      <c r="J49" s="72"/>
      <c r="K49" s="67"/>
      <c r="L49" s="67"/>
    </row>
    <row r="50" spans="1:12" ht="14.25" customHeight="1">
      <c r="A50" s="66">
        <v>39</v>
      </c>
      <c r="B50" s="30" t="s">
        <v>170</v>
      </c>
      <c r="C50" s="33">
        <v>4288975.51</v>
      </c>
      <c r="D50" s="73">
        <v>641671.87</v>
      </c>
      <c r="E50" s="68">
        <v>844.3</v>
      </c>
      <c r="F50" s="67">
        <v>843535.66</v>
      </c>
      <c r="G50" s="66">
        <v>2</v>
      </c>
      <c r="H50" s="67">
        <v>2803767.98</v>
      </c>
      <c r="I50" s="68"/>
      <c r="J50" s="72"/>
      <c r="K50" s="67"/>
      <c r="L50" s="67"/>
    </row>
    <row r="51" spans="1:12" ht="14.25" customHeight="1">
      <c r="A51" s="66">
        <v>40</v>
      </c>
      <c r="B51" s="30" t="s">
        <v>171</v>
      </c>
      <c r="C51" s="33">
        <v>12779691.85</v>
      </c>
      <c r="D51" s="73">
        <v>0</v>
      </c>
      <c r="E51" s="68"/>
      <c r="F51" s="67"/>
      <c r="G51" s="66">
        <v>5</v>
      </c>
      <c r="H51" s="67">
        <v>8559664.85</v>
      </c>
      <c r="I51" s="68"/>
      <c r="J51" s="72"/>
      <c r="K51" s="67">
        <v>3628.8</v>
      </c>
      <c r="L51" s="67">
        <v>4220027</v>
      </c>
    </row>
    <row r="52" spans="1:12" ht="14.25" customHeight="1">
      <c r="A52" s="66">
        <v>41</v>
      </c>
      <c r="B52" s="30" t="s">
        <v>172</v>
      </c>
      <c r="C52" s="33">
        <v>5135267.64</v>
      </c>
      <c r="D52" s="73">
        <v>0</v>
      </c>
      <c r="F52" s="67"/>
      <c r="G52" s="66">
        <v>3</v>
      </c>
      <c r="H52" s="67">
        <v>5135267.64</v>
      </c>
      <c r="I52" s="68"/>
      <c r="J52" s="72"/>
      <c r="K52" s="67"/>
      <c r="L52" s="67"/>
    </row>
    <row r="53" spans="1:12" ht="14.25" customHeight="1">
      <c r="A53" s="66">
        <v>42</v>
      </c>
      <c r="B53" s="30" t="s">
        <v>151</v>
      </c>
      <c r="C53" s="33">
        <v>2880300.71</v>
      </c>
      <c r="D53" s="73">
        <v>2398079.67</v>
      </c>
      <c r="E53" s="68">
        <v>384.88</v>
      </c>
      <c r="F53" s="67">
        <v>482221.04</v>
      </c>
      <c r="G53" s="72"/>
      <c r="H53" s="67"/>
      <c r="I53" s="68"/>
      <c r="J53" s="72"/>
      <c r="K53" s="67"/>
      <c r="L53" s="67"/>
    </row>
    <row r="54" spans="1:12" ht="14.25" customHeight="1">
      <c r="A54" s="66">
        <v>43</v>
      </c>
      <c r="B54" s="30" t="s">
        <v>152</v>
      </c>
      <c r="C54" s="33">
        <v>4511514.45</v>
      </c>
      <c r="D54" s="73">
        <v>3664376.57</v>
      </c>
      <c r="E54" s="68">
        <v>917.28</v>
      </c>
      <c r="F54" s="67">
        <v>847137.88</v>
      </c>
      <c r="H54" s="67"/>
      <c r="I54" s="68"/>
      <c r="J54" s="72"/>
      <c r="K54" s="67"/>
      <c r="L54" s="67"/>
    </row>
    <row r="55" spans="1:12" ht="14.25" customHeight="1">
      <c r="A55" s="66">
        <v>44</v>
      </c>
      <c r="B55" s="30" t="s">
        <v>134</v>
      </c>
      <c r="C55" s="33">
        <v>2144584.93</v>
      </c>
      <c r="D55" s="73">
        <v>2144584.93</v>
      </c>
      <c r="E55" s="68"/>
      <c r="F55" s="67"/>
      <c r="G55" s="66"/>
      <c r="H55" s="67"/>
      <c r="I55" s="68"/>
      <c r="J55" s="72"/>
      <c r="K55" s="67"/>
      <c r="L55" s="67"/>
    </row>
    <row r="56" spans="1:12" ht="14.25" customHeight="1">
      <c r="A56" s="66">
        <v>45</v>
      </c>
      <c r="B56" s="30" t="s">
        <v>153</v>
      </c>
      <c r="C56" s="33">
        <v>3356229.07</v>
      </c>
      <c r="D56" s="73">
        <v>2336792.57</v>
      </c>
      <c r="E56" s="68">
        <v>806.4</v>
      </c>
      <c r="F56" s="67">
        <v>1019436.5</v>
      </c>
      <c r="G56" s="66"/>
      <c r="H56" s="67"/>
      <c r="I56" s="68"/>
      <c r="J56" s="72"/>
      <c r="K56" s="67"/>
      <c r="L56" s="67"/>
    </row>
    <row r="57" spans="1:12" ht="14.25" customHeight="1">
      <c r="A57" s="66">
        <v>46</v>
      </c>
      <c r="B57" s="30" t="s">
        <v>154</v>
      </c>
      <c r="C57" s="33">
        <v>2954351.46</v>
      </c>
      <c r="D57" s="73">
        <v>2051788.71</v>
      </c>
      <c r="E57" s="68">
        <v>813.86</v>
      </c>
      <c r="F57" s="67">
        <v>902562.75</v>
      </c>
      <c r="G57" s="66"/>
      <c r="H57" s="67"/>
      <c r="I57" s="68"/>
      <c r="J57" s="72"/>
      <c r="K57" s="67"/>
      <c r="L57" s="67"/>
    </row>
    <row r="58" spans="1:12" ht="14.25" customHeight="1">
      <c r="A58" s="66">
        <v>47</v>
      </c>
      <c r="B58" s="30" t="s">
        <v>155</v>
      </c>
      <c r="C58" s="33">
        <v>14832289.55</v>
      </c>
      <c r="D58" s="73">
        <v>8694961.72</v>
      </c>
      <c r="E58" s="68">
        <v>1624.35</v>
      </c>
      <c r="F58" s="67">
        <v>1937246.83</v>
      </c>
      <c r="G58" s="66"/>
      <c r="H58" s="67"/>
      <c r="I58" s="68"/>
      <c r="J58" s="72"/>
      <c r="K58" s="67">
        <v>3628.8</v>
      </c>
      <c r="L58" s="67">
        <v>4200081</v>
      </c>
    </row>
    <row r="59" spans="1:12" ht="14.25" customHeight="1">
      <c r="A59" s="66">
        <v>48</v>
      </c>
      <c r="B59" s="30" t="s">
        <v>149</v>
      </c>
      <c r="C59" s="33">
        <v>4229513.51</v>
      </c>
      <c r="D59" s="73">
        <v>3353488.94</v>
      </c>
      <c r="E59" s="68">
        <v>900.86</v>
      </c>
      <c r="F59" s="67">
        <v>876024.57</v>
      </c>
      <c r="G59" s="66"/>
      <c r="H59" s="67"/>
      <c r="I59" s="68"/>
      <c r="J59" s="72"/>
      <c r="K59" s="67"/>
      <c r="L59" s="67"/>
    </row>
    <row r="60" spans="1:12" ht="14.25" customHeight="1">
      <c r="A60" s="66">
        <v>49</v>
      </c>
      <c r="B60" s="30" t="s">
        <v>146</v>
      </c>
      <c r="C60" s="33">
        <v>1288340.25</v>
      </c>
      <c r="D60" s="73">
        <v>493908.81</v>
      </c>
      <c r="E60" s="68">
        <v>300.82</v>
      </c>
      <c r="F60" s="67">
        <v>794431.44</v>
      </c>
      <c r="G60" s="66"/>
      <c r="H60" s="67"/>
      <c r="I60" s="68"/>
      <c r="J60" s="72"/>
      <c r="K60" s="67"/>
      <c r="L60" s="67"/>
    </row>
    <row r="61" spans="1:12" ht="14.25" customHeight="1">
      <c r="A61" s="66">
        <v>50</v>
      </c>
      <c r="B61" s="30" t="s">
        <v>147</v>
      </c>
      <c r="C61" s="33">
        <v>884188.75</v>
      </c>
      <c r="D61" s="73">
        <v>358164.52</v>
      </c>
      <c r="E61" s="68">
        <v>395.28</v>
      </c>
      <c r="F61" s="67">
        <v>526024.23</v>
      </c>
      <c r="G61" s="66"/>
      <c r="H61" s="67"/>
      <c r="I61" s="68"/>
      <c r="J61" s="72"/>
      <c r="K61" s="67"/>
      <c r="L61" s="67"/>
    </row>
    <row r="62" spans="1:12" ht="14.25" customHeight="1">
      <c r="A62" s="66">
        <v>51</v>
      </c>
      <c r="B62" s="30" t="s">
        <v>156</v>
      </c>
      <c r="C62" s="33">
        <v>4519742.42</v>
      </c>
      <c r="D62" s="73">
        <v>3615775.04</v>
      </c>
      <c r="E62" s="68">
        <v>918.54</v>
      </c>
      <c r="F62" s="67">
        <v>903967.38</v>
      </c>
      <c r="G62" s="66"/>
      <c r="H62" s="67"/>
      <c r="I62" s="68"/>
      <c r="J62" s="72"/>
      <c r="K62" s="67"/>
      <c r="L62" s="67"/>
    </row>
    <row r="63" spans="1:12" ht="14.25" customHeight="1">
      <c r="A63" s="66">
        <v>52</v>
      </c>
      <c r="B63" s="30" t="s">
        <v>157</v>
      </c>
      <c r="C63" s="33">
        <v>4648601.28</v>
      </c>
      <c r="D63" s="73">
        <v>3541745.54</v>
      </c>
      <c r="E63" s="68">
        <v>932.05</v>
      </c>
      <c r="F63" s="67">
        <v>1106855.74</v>
      </c>
      <c r="G63" s="66"/>
      <c r="H63" s="67"/>
      <c r="I63" s="68"/>
      <c r="J63" s="72"/>
      <c r="K63" s="67"/>
      <c r="L63" s="67"/>
    </row>
    <row r="64" spans="1:12" ht="14.25" customHeight="1">
      <c r="A64" s="66">
        <v>53</v>
      </c>
      <c r="B64" s="30" t="s">
        <v>158</v>
      </c>
      <c r="C64" s="33">
        <v>4533112.05</v>
      </c>
      <c r="D64" s="73">
        <v>3545416.92</v>
      </c>
      <c r="E64" s="68">
        <v>917.91</v>
      </c>
      <c r="F64" s="67">
        <v>987695.13</v>
      </c>
      <c r="G64" s="66"/>
      <c r="H64" s="67"/>
      <c r="I64" s="68"/>
      <c r="J64" s="72"/>
      <c r="K64" s="67"/>
      <c r="L64" s="67"/>
    </row>
    <row r="65" spans="1:12" ht="14.25" customHeight="1">
      <c r="A65" s="66">
        <v>54</v>
      </c>
      <c r="B65" s="30" t="s">
        <v>159</v>
      </c>
      <c r="C65" s="33">
        <v>4677173.59</v>
      </c>
      <c r="D65" s="73">
        <v>3725130.95</v>
      </c>
      <c r="E65" s="68">
        <v>922.02</v>
      </c>
      <c r="F65" s="67">
        <v>952042.64</v>
      </c>
      <c r="G65" s="66"/>
      <c r="H65" s="67"/>
      <c r="I65" s="68"/>
      <c r="J65" s="72"/>
      <c r="K65" s="67"/>
      <c r="L65" s="67"/>
    </row>
    <row r="66" spans="1:12" ht="14.25" customHeight="1">
      <c r="A66" s="66">
        <v>55</v>
      </c>
      <c r="B66" s="30" t="s">
        <v>160</v>
      </c>
      <c r="C66" s="33">
        <v>5244541.58</v>
      </c>
      <c r="D66" s="73">
        <v>3965508.04</v>
      </c>
      <c r="E66" s="68">
        <v>1238.54</v>
      </c>
      <c r="F66" s="67">
        <v>1279033.54</v>
      </c>
      <c r="G66" s="66"/>
      <c r="H66" s="67"/>
      <c r="I66" s="68"/>
      <c r="J66" s="72"/>
      <c r="K66" s="67"/>
      <c r="L66" s="67"/>
    </row>
    <row r="67" spans="1:12" ht="14.25" customHeight="1">
      <c r="A67" s="66">
        <v>56</v>
      </c>
      <c r="B67" s="30" t="s">
        <v>173</v>
      </c>
      <c r="C67" s="33">
        <v>2136240</v>
      </c>
      <c r="D67" s="73">
        <v>0</v>
      </c>
      <c r="E67" s="72"/>
      <c r="F67" s="67"/>
      <c r="G67" s="66">
        <v>1</v>
      </c>
      <c r="H67" s="67">
        <v>2136240</v>
      </c>
      <c r="I67" s="68"/>
      <c r="J67" s="72"/>
      <c r="K67" s="67"/>
      <c r="L67" s="67"/>
    </row>
    <row r="68" spans="1:12" ht="14.25" customHeight="1">
      <c r="A68" s="66">
        <v>57</v>
      </c>
      <c r="B68" s="30" t="s">
        <v>174</v>
      </c>
      <c r="C68" s="33">
        <v>2136240</v>
      </c>
      <c r="D68" s="73">
        <v>0</v>
      </c>
      <c r="E68" s="72"/>
      <c r="F68" s="67"/>
      <c r="G68" s="66">
        <v>1</v>
      </c>
      <c r="H68" s="67">
        <v>2136240</v>
      </c>
      <c r="I68" s="68"/>
      <c r="J68" s="72"/>
      <c r="K68" s="67"/>
      <c r="L68" s="67"/>
    </row>
    <row r="69" spans="1:12" ht="14.25" customHeight="1">
      <c r="A69" s="66">
        <v>58</v>
      </c>
      <c r="B69" s="30" t="s">
        <v>175</v>
      </c>
      <c r="C69" s="33">
        <v>2136240</v>
      </c>
      <c r="D69" s="73">
        <v>0</v>
      </c>
      <c r="E69" s="72"/>
      <c r="F69" s="67"/>
      <c r="G69" s="66">
        <v>1</v>
      </c>
      <c r="H69" s="67">
        <v>2136240</v>
      </c>
      <c r="I69" s="68"/>
      <c r="J69" s="72"/>
      <c r="K69" s="67"/>
      <c r="L69" s="67"/>
    </row>
    <row r="70" spans="1:12" ht="14.25" customHeight="1">
      <c r="A70" s="66">
        <v>59</v>
      </c>
      <c r="B70" s="30" t="s">
        <v>178</v>
      </c>
      <c r="C70" s="33">
        <v>4114644.45</v>
      </c>
      <c r="D70" s="73">
        <v>3196019.91</v>
      </c>
      <c r="E70" s="68">
        <v>818.74</v>
      </c>
      <c r="F70" s="67">
        <v>918624.54</v>
      </c>
      <c r="G70" s="66"/>
      <c r="H70" s="67"/>
      <c r="I70" s="68"/>
      <c r="J70" s="72"/>
      <c r="K70" s="67"/>
      <c r="L70" s="67"/>
    </row>
    <row r="71" spans="1:12" ht="14.25" customHeight="1">
      <c r="A71" s="66">
        <v>60</v>
      </c>
      <c r="B71" s="30" t="s">
        <v>179</v>
      </c>
      <c r="C71" s="33">
        <v>2228031.51</v>
      </c>
      <c r="D71" s="73">
        <v>1610758.06</v>
      </c>
      <c r="E71" s="68">
        <v>680.4</v>
      </c>
      <c r="F71" s="67">
        <v>617273.45</v>
      </c>
      <c r="G71" s="66"/>
      <c r="H71" s="67"/>
      <c r="I71" s="68"/>
      <c r="J71" s="72"/>
      <c r="K71" s="67"/>
      <c r="L71" s="67"/>
    </row>
    <row r="72" spans="1:12" ht="14.25" customHeight="1">
      <c r="A72" s="66">
        <v>61</v>
      </c>
      <c r="B72" s="30" t="s">
        <v>180</v>
      </c>
      <c r="C72" s="33">
        <v>4259700.65</v>
      </c>
      <c r="D72" s="73">
        <v>3187486.44</v>
      </c>
      <c r="E72" s="68">
        <v>991.02</v>
      </c>
      <c r="F72" s="67">
        <v>1072214.21</v>
      </c>
      <c r="G72" s="66"/>
      <c r="H72" s="67"/>
      <c r="I72" s="68"/>
      <c r="J72" s="72"/>
      <c r="K72" s="67"/>
      <c r="L72" s="67"/>
    </row>
    <row r="73" spans="1:12" ht="14.25" customHeight="1">
      <c r="A73" s="66">
        <v>62</v>
      </c>
      <c r="B73" s="30" t="s">
        <v>181</v>
      </c>
      <c r="C73" s="33">
        <v>2170037.82</v>
      </c>
      <c r="D73" s="73">
        <v>2170037.82</v>
      </c>
      <c r="E73" s="68"/>
      <c r="F73" s="67"/>
      <c r="G73" s="66"/>
      <c r="H73" s="67"/>
      <c r="I73" s="68"/>
      <c r="J73" s="72"/>
      <c r="K73" s="67"/>
      <c r="L73" s="67"/>
    </row>
    <row r="74" spans="1:12" ht="24" customHeight="1">
      <c r="A74" s="94" t="s">
        <v>192</v>
      </c>
      <c r="B74" s="94"/>
      <c r="C74" s="67">
        <f aca="true" t="shared" si="0" ref="C74:H74">SUM(C12:C73)</f>
        <v>404095388.4</v>
      </c>
      <c r="D74" s="67">
        <f t="shared" si="0"/>
        <v>173666074.55</v>
      </c>
      <c r="E74" s="67">
        <f t="shared" si="0"/>
        <v>37722.1</v>
      </c>
      <c r="F74" s="74">
        <f t="shared" si="0"/>
        <v>42093370.78</v>
      </c>
      <c r="G74" s="69">
        <f t="shared" si="0"/>
        <v>88</v>
      </c>
      <c r="H74" s="74">
        <f t="shared" si="0"/>
        <v>163467927.78</v>
      </c>
      <c r="I74" s="67">
        <f>SUM(I12:I54)</f>
        <v>0</v>
      </c>
      <c r="J74" s="72"/>
      <c r="K74" s="67">
        <f>SUM(K12:K54)</f>
        <v>12393.9</v>
      </c>
      <c r="L74" s="74">
        <f>SUM(L12:L73)</f>
        <v>24868015.29</v>
      </c>
    </row>
    <row r="76" spans="4:5" ht="11.25">
      <c r="D76" s="70"/>
      <c r="E76" s="70"/>
    </row>
    <row r="77" ht="11.25">
      <c r="C77" s="70"/>
    </row>
    <row r="79" spans="1:20" s="1" customFormat="1" ht="11.25" customHeight="1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71"/>
      <c r="N79" s="71"/>
      <c r="O79" s="71"/>
      <c r="P79" s="71"/>
      <c r="Q79" s="71"/>
      <c r="R79" s="71"/>
      <c r="S79" s="71"/>
      <c r="T79" s="71"/>
    </row>
    <row r="80" spans="1:20" s="1" customFormat="1" ht="11.25" customHeight="1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71"/>
      <c r="N80" s="71"/>
      <c r="O80" s="71"/>
      <c r="P80" s="71"/>
      <c r="Q80" s="71"/>
      <c r="R80" s="71"/>
      <c r="S80" s="71"/>
      <c r="T80" s="71"/>
    </row>
  </sheetData>
  <sheetProtection/>
  <mergeCells count="14">
    <mergeCell ref="K1:L1"/>
    <mergeCell ref="K2:L2"/>
    <mergeCell ref="A6:M6"/>
    <mergeCell ref="A8:A10"/>
    <mergeCell ref="B8:B10"/>
    <mergeCell ref="C8:C9"/>
    <mergeCell ref="K8:L9"/>
    <mergeCell ref="A74:B74"/>
    <mergeCell ref="A79:L79"/>
    <mergeCell ref="A80:L80"/>
    <mergeCell ref="D8:D9"/>
    <mergeCell ref="E8:F9"/>
    <mergeCell ref="G8:H9"/>
    <mergeCell ref="I8:J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N141"/>
  <sheetViews>
    <sheetView zoomScalePageLayoutView="0" workbookViewId="0" topLeftCell="A55">
      <selection activeCell="B4" sqref="B4"/>
    </sheetView>
  </sheetViews>
  <sheetFormatPr defaultColWidth="9.00390625" defaultRowHeight="12.75"/>
  <cols>
    <col min="2" max="2" width="38.75390625" style="0" customWidth="1"/>
    <col min="3" max="3" width="13.875" style="0" bestFit="1" customWidth="1"/>
    <col min="4" max="4" width="15.375" style="0" customWidth="1"/>
    <col min="6" max="6" width="12.75390625" style="0" customWidth="1"/>
    <col min="7" max="7" width="15.75390625" style="0" customWidth="1"/>
    <col min="8" max="8" width="14.75390625" style="0" customWidth="1"/>
    <col min="14" max="14" width="12.625" style="0" bestFit="1" customWidth="1"/>
  </cols>
  <sheetData>
    <row r="4" spans="3:7" ht="12.75">
      <c r="C4" s="33">
        <v>5854987.01</v>
      </c>
      <c r="D4" s="34">
        <f>(C4-G4)*0.8692</f>
        <v>4834696.97</v>
      </c>
      <c r="E4" s="34"/>
      <c r="F4" s="34">
        <f>(C4-G4)*0.1308</f>
        <v>727540.69</v>
      </c>
      <c r="G4" s="34">
        <f>C4*0.05</f>
        <v>292749.35</v>
      </c>
    </row>
    <row r="6" spans="4:8" ht="12.75">
      <c r="D6">
        <f>0.8692*0.95</f>
        <v>0.82574</v>
      </c>
      <c r="F6">
        <f>0.1308*0.95</f>
        <v>0.12426</v>
      </c>
      <c r="G6">
        <v>0.05</v>
      </c>
      <c r="H6" s="47">
        <f>SUM(C6:G6)</f>
        <v>1</v>
      </c>
    </row>
    <row r="10" spans="2:14" ht="12.75">
      <c r="B10" t="s">
        <v>119</v>
      </c>
      <c r="C10" s="46">
        <v>5854987.01</v>
      </c>
      <c r="D10" s="34">
        <f>ROUND((C10-G10)*0.8692,0)</f>
        <v>4834697</v>
      </c>
      <c r="F10" s="34">
        <f>ROUND((C10-G10)*0.1308,0)</f>
        <v>727541</v>
      </c>
      <c r="G10" s="46">
        <f>ROUND(C10*0.05,0)+K10</f>
        <v>292749.01</v>
      </c>
      <c r="H10" s="55">
        <f>C10-D10-F10-G10</f>
        <v>0</v>
      </c>
      <c r="K10" s="46">
        <f>C10-TRUNC(C10)</f>
        <v>0.01</v>
      </c>
      <c r="N10" s="50">
        <f>G10/C10</f>
        <v>0.0499999418</v>
      </c>
    </row>
    <row r="11" spans="2:14" ht="12.75">
      <c r="B11" t="s">
        <v>117</v>
      </c>
      <c r="C11" s="46">
        <v>4323407.71</v>
      </c>
      <c r="D11" s="34">
        <f aca="true" t="shared" si="0" ref="D11:D67">ROUND((C11-G11)*0.8692,0)</f>
        <v>3570010</v>
      </c>
      <c r="F11" s="34">
        <f aca="true" t="shared" si="1" ref="F11:F71">ROUND((C11-G11)*0.1308,0)</f>
        <v>537227</v>
      </c>
      <c r="G11" s="46">
        <f>ROUND(C11*0.05,0)+K11</f>
        <v>216170.71</v>
      </c>
      <c r="H11" s="55">
        <f aca="true" t="shared" si="2" ref="H11:H71">C11-D11-F11-G11</f>
        <v>0</v>
      </c>
      <c r="K11" s="46">
        <f aca="true" t="shared" si="3" ref="K11:K71">C11-TRUNC(C11)</f>
        <v>0.71</v>
      </c>
      <c r="N11" s="50">
        <f aca="true" t="shared" si="4" ref="N11:N71">G11/C11</f>
        <v>0.0500000751</v>
      </c>
    </row>
    <row r="12" spans="2:14" ht="12.75">
      <c r="B12" t="s">
        <v>118</v>
      </c>
      <c r="C12" s="46">
        <v>4278226.82</v>
      </c>
      <c r="D12" s="34">
        <f t="shared" si="0"/>
        <v>3532703</v>
      </c>
      <c r="F12" s="34">
        <f t="shared" si="1"/>
        <v>531612</v>
      </c>
      <c r="G12" s="46">
        <f>ROUND(C12*0.05,0)+K12</f>
        <v>213911.82</v>
      </c>
      <c r="H12" s="55">
        <f t="shared" si="2"/>
        <v>0</v>
      </c>
      <c r="K12" s="46">
        <f t="shared" si="3"/>
        <v>0.82</v>
      </c>
      <c r="N12" s="50">
        <f t="shared" si="4"/>
        <v>0.050000112</v>
      </c>
    </row>
    <row r="13" spans="2:14" ht="12.75">
      <c r="B13" t="s">
        <v>120</v>
      </c>
      <c r="C13" s="46">
        <v>6407362.07</v>
      </c>
      <c r="D13" s="34">
        <f t="shared" si="0"/>
        <v>5290815</v>
      </c>
      <c r="F13" s="34">
        <f t="shared" si="1"/>
        <v>796179</v>
      </c>
      <c r="G13" s="46">
        <f>ROUND(C13*0.05,0)+K13</f>
        <v>320368.07</v>
      </c>
      <c r="H13" s="55">
        <f t="shared" si="2"/>
        <v>0</v>
      </c>
      <c r="K13" s="46">
        <f t="shared" si="3"/>
        <v>0.07</v>
      </c>
      <c r="N13" s="50">
        <f t="shared" si="4"/>
        <v>0.0499999948</v>
      </c>
    </row>
    <row r="14" spans="2:14" ht="12.75">
      <c r="B14" t="s">
        <v>123</v>
      </c>
      <c r="C14" s="46">
        <v>3677340.74</v>
      </c>
      <c r="D14" s="34">
        <f>ROUND((C14-G14)*0.8692,0)-1</f>
        <v>3036527</v>
      </c>
      <c r="F14" s="34">
        <f>ROUND((C14-G14)*0.1308,0)+1</f>
        <v>456947</v>
      </c>
      <c r="G14" s="46">
        <f>ROUND(C14*0.05,0)+K14-1</f>
        <v>183866.74</v>
      </c>
      <c r="H14" s="55">
        <f t="shared" si="2"/>
        <v>0</v>
      </c>
      <c r="K14" s="46">
        <f t="shared" si="3"/>
        <v>0.74</v>
      </c>
      <c r="N14" s="50">
        <f t="shared" si="4"/>
        <v>0.0499999192</v>
      </c>
    </row>
    <row r="15" spans="2:14" ht="12.75">
      <c r="B15" t="s">
        <v>161</v>
      </c>
      <c r="C15" s="46">
        <v>4268508.87</v>
      </c>
      <c r="D15" s="34">
        <f t="shared" si="0"/>
        <v>3524678</v>
      </c>
      <c r="F15" s="34">
        <f t="shared" si="1"/>
        <v>530405</v>
      </c>
      <c r="G15" s="46">
        <f>ROUND(C15*0.05,0)+K15</f>
        <v>213425.87</v>
      </c>
      <c r="H15" s="55">
        <f t="shared" si="2"/>
        <v>0</v>
      </c>
      <c r="K15" s="46">
        <f t="shared" si="3"/>
        <v>0.87</v>
      </c>
      <c r="N15" s="50">
        <f t="shared" si="4"/>
        <v>0.0500000999</v>
      </c>
    </row>
    <row r="16" spans="2:14" ht="12.75">
      <c r="B16" t="s">
        <v>121</v>
      </c>
      <c r="C16" s="46">
        <v>6360115.16</v>
      </c>
      <c r="D16" s="34">
        <f t="shared" si="0"/>
        <v>5251802</v>
      </c>
      <c r="F16" s="34">
        <f t="shared" si="1"/>
        <v>790308</v>
      </c>
      <c r="G16" s="46">
        <f>ROUND(C16*0.05,0)+K16-1</f>
        <v>318005.16</v>
      </c>
      <c r="H16" s="55">
        <f t="shared" si="2"/>
        <v>0</v>
      </c>
      <c r="K16" s="46">
        <f t="shared" si="3"/>
        <v>0.16</v>
      </c>
      <c r="N16" s="50">
        <f t="shared" si="4"/>
        <v>0.049999906</v>
      </c>
    </row>
    <row r="17" spans="2:14" ht="12.75">
      <c r="B17" t="s">
        <v>124</v>
      </c>
      <c r="C17" s="46">
        <v>7277451.47</v>
      </c>
      <c r="D17" s="34">
        <f t="shared" si="0"/>
        <v>6009283</v>
      </c>
      <c r="F17" s="34">
        <f t="shared" si="1"/>
        <v>904296</v>
      </c>
      <c r="G17" s="46">
        <f>ROUND(C17*0.05,0)+K17-1</f>
        <v>363872.47</v>
      </c>
      <c r="H17" s="55">
        <f t="shared" si="2"/>
        <v>0</v>
      </c>
      <c r="K17" s="46">
        <f t="shared" si="3"/>
        <v>0.47</v>
      </c>
      <c r="N17" s="50">
        <f t="shared" si="4"/>
        <v>0.0499999858</v>
      </c>
    </row>
    <row r="18" spans="2:14" ht="12.75">
      <c r="B18" t="s">
        <v>125</v>
      </c>
      <c r="C18" s="46">
        <v>7473365.12</v>
      </c>
      <c r="D18" s="34">
        <f t="shared" si="0"/>
        <v>6171057</v>
      </c>
      <c r="F18" s="34">
        <f t="shared" si="1"/>
        <v>928640</v>
      </c>
      <c r="G18" s="46">
        <f>ROUND(C18*0.05,0)+K18</f>
        <v>373668.12</v>
      </c>
      <c r="H18" s="55">
        <f t="shared" si="2"/>
        <v>0</v>
      </c>
      <c r="K18" s="46">
        <f t="shared" si="3"/>
        <v>0.12</v>
      </c>
      <c r="N18" s="50">
        <f t="shared" si="4"/>
        <v>0.0499999818</v>
      </c>
    </row>
    <row r="19" spans="2:14" ht="12.75">
      <c r="B19" t="s">
        <v>122</v>
      </c>
      <c r="C19" s="46">
        <v>4526943.5</v>
      </c>
      <c r="D19" s="34">
        <f t="shared" si="0"/>
        <v>3738078</v>
      </c>
      <c r="F19" s="34">
        <f t="shared" si="1"/>
        <v>562518</v>
      </c>
      <c r="G19" s="46">
        <f>ROUND(C19*0.05,0)+K19</f>
        <v>226347.5</v>
      </c>
      <c r="H19" s="55">
        <f t="shared" si="2"/>
        <v>0</v>
      </c>
      <c r="K19" s="46">
        <f t="shared" si="3"/>
        <v>0.5</v>
      </c>
      <c r="N19" s="50">
        <f t="shared" si="4"/>
        <v>0.0500000718</v>
      </c>
    </row>
    <row r="20" spans="2:14" ht="12.75">
      <c r="B20" t="s">
        <v>126</v>
      </c>
      <c r="C20" s="46">
        <v>14315886.84</v>
      </c>
      <c r="D20" s="34">
        <f t="shared" si="0"/>
        <v>11821201</v>
      </c>
      <c r="F20" s="34">
        <f t="shared" si="1"/>
        <v>1778892</v>
      </c>
      <c r="G20" s="46">
        <f>ROUND(C20*0.05,0)+K20-1</f>
        <v>715793.84</v>
      </c>
      <c r="H20" s="55">
        <f t="shared" si="2"/>
        <v>0</v>
      </c>
      <c r="K20" s="46">
        <f t="shared" si="3"/>
        <v>0.84</v>
      </c>
      <c r="N20" s="50">
        <f t="shared" si="4"/>
        <v>0.0499999649</v>
      </c>
    </row>
    <row r="21" spans="2:14" ht="12.75">
      <c r="B21" t="s">
        <v>127</v>
      </c>
      <c r="C21" s="46">
        <v>17081969.47</v>
      </c>
      <c r="D21" s="34">
        <f t="shared" si="0"/>
        <v>14105265</v>
      </c>
      <c r="F21" s="34">
        <f t="shared" si="1"/>
        <v>2122606</v>
      </c>
      <c r="G21" s="46">
        <f>ROUND(C21*0.05,0)+K21</f>
        <v>854098.47</v>
      </c>
      <c r="H21" s="55">
        <f t="shared" si="2"/>
        <v>0</v>
      </c>
      <c r="K21" s="46">
        <f t="shared" si="3"/>
        <v>0.47</v>
      </c>
      <c r="N21" s="50">
        <f t="shared" si="4"/>
        <v>0.0499999998</v>
      </c>
    </row>
    <row r="22" spans="2:14" ht="12.75">
      <c r="B22" t="s">
        <v>128</v>
      </c>
      <c r="C22" s="46">
        <v>5819259.86</v>
      </c>
      <c r="D22" s="34">
        <f t="shared" si="0"/>
        <v>4805196</v>
      </c>
      <c r="F22" s="34">
        <f t="shared" si="1"/>
        <v>723101</v>
      </c>
      <c r="G22" s="46">
        <f>ROUND(C22*0.05,0)+K22-1</f>
        <v>290962.86</v>
      </c>
      <c r="H22" s="55">
        <f t="shared" si="2"/>
        <v>0</v>
      </c>
      <c r="K22" s="46">
        <f t="shared" si="3"/>
        <v>0.86</v>
      </c>
      <c r="N22" s="50">
        <f t="shared" si="4"/>
        <v>0.0499999771</v>
      </c>
    </row>
    <row r="23" spans="2:14" ht="12.75">
      <c r="B23" t="s">
        <v>129</v>
      </c>
      <c r="C23" s="46">
        <v>8658126.94</v>
      </c>
      <c r="D23" s="34">
        <f t="shared" si="0"/>
        <v>7149362</v>
      </c>
      <c r="F23" s="34">
        <f t="shared" si="1"/>
        <v>1075859</v>
      </c>
      <c r="G23" s="46">
        <f>ROUND(C23*0.05,0)+K23-1</f>
        <v>432905.94</v>
      </c>
      <c r="H23" s="55">
        <f t="shared" si="2"/>
        <v>0</v>
      </c>
      <c r="K23" s="46">
        <f t="shared" si="3"/>
        <v>0.94</v>
      </c>
      <c r="N23" s="50">
        <f t="shared" si="4"/>
        <v>0.049999953</v>
      </c>
    </row>
    <row r="24" spans="2:14" ht="12.75">
      <c r="B24" t="s">
        <v>130</v>
      </c>
      <c r="C24" s="46">
        <v>31910428.62</v>
      </c>
      <c r="D24" s="34">
        <f t="shared" si="0"/>
        <v>26349718</v>
      </c>
      <c r="F24" s="34">
        <f t="shared" si="1"/>
        <v>3965190</v>
      </c>
      <c r="G24" s="46">
        <f>ROUND(C24*0.05,0)+K24-1</f>
        <v>1595520.62</v>
      </c>
      <c r="H24" s="55">
        <f t="shared" si="2"/>
        <v>0</v>
      </c>
      <c r="K24" s="46">
        <f t="shared" si="3"/>
        <v>0.62</v>
      </c>
      <c r="N24" s="50">
        <f t="shared" si="4"/>
        <v>0.0499999746</v>
      </c>
    </row>
    <row r="25" spans="2:14" ht="12.75">
      <c r="B25" t="s">
        <v>163</v>
      </c>
      <c r="C25" s="46">
        <v>3454631.31</v>
      </c>
      <c r="D25" s="34">
        <f t="shared" si="0"/>
        <v>2852627</v>
      </c>
      <c r="F25" s="34">
        <f t="shared" si="1"/>
        <v>429273</v>
      </c>
      <c r="G25" s="46">
        <f>ROUND(C25*0.05,0)+K25-1</f>
        <v>172731.31</v>
      </c>
      <c r="H25" s="55">
        <f t="shared" si="2"/>
        <v>0</v>
      </c>
      <c r="K25" s="46">
        <f t="shared" si="3"/>
        <v>0.31</v>
      </c>
      <c r="N25" s="50">
        <f t="shared" si="4"/>
        <v>0.049999926</v>
      </c>
    </row>
    <row r="26" spans="2:14" ht="12.75">
      <c r="B26" t="s">
        <v>131</v>
      </c>
      <c r="C26" s="46">
        <v>6760662.38</v>
      </c>
      <c r="D26" s="34">
        <f t="shared" si="0"/>
        <v>5582549</v>
      </c>
      <c r="F26" s="34">
        <f t="shared" si="1"/>
        <v>840080</v>
      </c>
      <c r="G26" s="46">
        <f>ROUND(C26*0.05,0)+K26</f>
        <v>338033.38</v>
      </c>
      <c r="H26" s="55">
        <f t="shared" si="2"/>
        <v>0</v>
      </c>
      <c r="K26" s="46">
        <f t="shared" si="3"/>
        <v>0.38</v>
      </c>
      <c r="N26" s="50">
        <f t="shared" si="4"/>
        <v>0.0500000386</v>
      </c>
    </row>
    <row r="27" spans="2:14" ht="12.75">
      <c r="B27" s="48" t="s">
        <v>132</v>
      </c>
      <c r="C27" s="49">
        <v>7005880</v>
      </c>
      <c r="D27" s="49">
        <f t="shared" si="0"/>
        <v>5785035</v>
      </c>
      <c r="E27" s="48"/>
      <c r="F27" s="54">
        <f t="shared" si="1"/>
        <v>870551</v>
      </c>
      <c r="G27" s="49">
        <f>ROUND(C27*0.05,0)+K27</f>
        <v>350294</v>
      </c>
      <c r="H27" s="55">
        <f t="shared" si="2"/>
        <v>0</v>
      </c>
      <c r="K27" s="46">
        <f t="shared" si="3"/>
        <v>0</v>
      </c>
      <c r="N27" s="50">
        <f t="shared" si="4"/>
        <v>0.05</v>
      </c>
    </row>
    <row r="28" spans="2:14" ht="12.75">
      <c r="B28" t="s">
        <v>133</v>
      </c>
      <c r="C28" s="46">
        <v>3941061.54</v>
      </c>
      <c r="D28" s="34">
        <f t="shared" si="0"/>
        <v>3254292</v>
      </c>
      <c r="F28" s="34">
        <f t="shared" si="1"/>
        <v>489716</v>
      </c>
      <c r="G28" s="46">
        <f>ROUND(C28*0.05,0)+K28</f>
        <v>197053.54</v>
      </c>
      <c r="H28" s="55">
        <f t="shared" si="2"/>
        <v>0</v>
      </c>
      <c r="K28" s="46">
        <f t="shared" si="3"/>
        <v>0.54</v>
      </c>
      <c r="N28" s="50">
        <f t="shared" si="4"/>
        <v>0.0500001175</v>
      </c>
    </row>
    <row r="29" spans="2:14" ht="12.75">
      <c r="B29" t="s">
        <v>135</v>
      </c>
      <c r="C29" s="46">
        <v>3461336.58</v>
      </c>
      <c r="D29" s="34">
        <f t="shared" si="0"/>
        <v>2858164</v>
      </c>
      <c r="F29" s="34">
        <f t="shared" si="1"/>
        <v>430106</v>
      </c>
      <c r="G29" s="46">
        <f>ROUND(C29*0.05,0)+K29-1</f>
        <v>173066.58</v>
      </c>
      <c r="H29" s="55">
        <f t="shared" si="2"/>
        <v>0</v>
      </c>
      <c r="K29" s="46">
        <f t="shared" si="3"/>
        <v>0.58</v>
      </c>
      <c r="N29" s="50">
        <f t="shared" si="4"/>
        <v>0.0499999281</v>
      </c>
    </row>
    <row r="30" spans="2:14" ht="12.75">
      <c r="B30" t="s">
        <v>136</v>
      </c>
      <c r="C30" s="46">
        <v>2955876.34</v>
      </c>
      <c r="D30" s="34">
        <f t="shared" si="0"/>
        <v>2440785</v>
      </c>
      <c r="F30" s="34">
        <f t="shared" si="1"/>
        <v>367297</v>
      </c>
      <c r="G30" s="46">
        <f>ROUND(C30*0.05,0)+K30</f>
        <v>147794.34</v>
      </c>
      <c r="H30" s="55">
        <f t="shared" si="2"/>
        <v>0</v>
      </c>
      <c r="K30" s="46">
        <f t="shared" si="3"/>
        <v>0.34</v>
      </c>
      <c r="N30" s="50">
        <f t="shared" si="4"/>
        <v>0.0500001769</v>
      </c>
    </row>
    <row r="31" spans="2:14" ht="12.75">
      <c r="B31" t="s">
        <v>137</v>
      </c>
      <c r="C31" s="46">
        <v>2974145.25</v>
      </c>
      <c r="D31" s="34">
        <f t="shared" si="0"/>
        <v>2455871</v>
      </c>
      <c r="F31" s="34">
        <f t="shared" si="1"/>
        <v>369567</v>
      </c>
      <c r="G31" s="46">
        <f>ROUND(C31*0.05,0)+K31</f>
        <v>148707.25</v>
      </c>
      <c r="H31" s="55">
        <f t="shared" si="2"/>
        <v>0</v>
      </c>
      <c r="K31" s="46">
        <f t="shared" si="3"/>
        <v>0.25</v>
      </c>
      <c r="N31" s="50">
        <f t="shared" si="4"/>
        <v>0.0499999958</v>
      </c>
    </row>
    <row r="32" spans="2:14" ht="12.75">
      <c r="B32" t="s">
        <v>138</v>
      </c>
      <c r="C32" s="46">
        <v>8306932.25</v>
      </c>
      <c r="D32" s="34">
        <f t="shared" si="0"/>
        <v>6859367</v>
      </c>
      <c r="F32" s="34">
        <f t="shared" si="1"/>
        <v>1032219</v>
      </c>
      <c r="G32" s="46">
        <f>ROUND(C32*0.05,0)+K32-1</f>
        <v>415346.25</v>
      </c>
      <c r="H32" s="55">
        <f t="shared" si="2"/>
        <v>0</v>
      </c>
      <c r="K32" s="46">
        <f t="shared" si="3"/>
        <v>0.25</v>
      </c>
      <c r="N32" s="50">
        <f t="shared" si="4"/>
        <v>0.0499999564</v>
      </c>
    </row>
    <row r="33" spans="2:14" ht="12.75">
      <c r="B33" t="s">
        <v>139</v>
      </c>
      <c r="C33" s="46">
        <v>12364361.34</v>
      </c>
      <c r="D33" s="34">
        <f t="shared" si="0"/>
        <v>10209748</v>
      </c>
      <c r="F33" s="34">
        <f t="shared" si="1"/>
        <v>1536396</v>
      </c>
      <c r="G33" s="46">
        <f>ROUND(C33*0.05,0)+K33-1</f>
        <v>618217.34</v>
      </c>
      <c r="H33" s="55">
        <f t="shared" si="2"/>
        <v>0</v>
      </c>
      <c r="K33" s="46">
        <f t="shared" si="3"/>
        <v>0.34</v>
      </c>
      <c r="N33" s="50">
        <f t="shared" si="4"/>
        <v>0.0499999412</v>
      </c>
    </row>
    <row r="34" spans="2:14" ht="12.75">
      <c r="B34" t="s">
        <v>140</v>
      </c>
      <c r="C34" s="46">
        <v>3490663.97</v>
      </c>
      <c r="D34" s="34">
        <f t="shared" si="0"/>
        <v>2882381</v>
      </c>
      <c r="F34" s="34">
        <f t="shared" si="1"/>
        <v>433750</v>
      </c>
      <c r="G34" s="46">
        <f>ROUND(C34*0.05,0)+K34-1</f>
        <v>174532.97</v>
      </c>
      <c r="H34" s="55">
        <f t="shared" si="2"/>
        <v>0</v>
      </c>
      <c r="K34" s="46">
        <f t="shared" si="3"/>
        <v>0.97</v>
      </c>
      <c r="N34" s="50">
        <f t="shared" si="4"/>
        <v>0.0499999345</v>
      </c>
    </row>
    <row r="35" spans="2:14" ht="12.75">
      <c r="B35" t="s">
        <v>141</v>
      </c>
      <c r="C35" s="46">
        <v>3849814.63</v>
      </c>
      <c r="D35" s="34">
        <f t="shared" si="0"/>
        <v>3178946</v>
      </c>
      <c r="F35" s="34">
        <f t="shared" si="1"/>
        <v>478378</v>
      </c>
      <c r="G35" s="46">
        <f>ROUND(C35*0.05,0)+K35-1</f>
        <v>192490.63</v>
      </c>
      <c r="H35" s="55">
        <f t="shared" si="2"/>
        <v>0</v>
      </c>
      <c r="K35" s="46">
        <f t="shared" si="3"/>
        <v>0.63</v>
      </c>
      <c r="N35" s="50">
        <f t="shared" si="4"/>
        <v>0.0499999736</v>
      </c>
    </row>
    <row r="36" spans="2:14" ht="12.75">
      <c r="B36" t="s">
        <v>142</v>
      </c>
      <c r="C36" s="46">
        <v>4313371.09</v>
      </c>
      <c r="D36" s="34">
        <f t="shared" si="0"/>
        <v>3561723</v>
      </c>
      <c r="F36" s="34">
        <f t="shared" si="1"/>
        <v>535979</v>
      </c>
      <c r="G36" s="46">
        <f>ROUND(C36*0.05,0)+K36</f>
        <v>215669.09</v>
      </c>
      <c r="H36" s="55">
        <f t="shared" si="2"/>
        <v>0</v>
      </c>
      <c r="K36" s="46">
        <f t="shared" si="3"/>
        <v>0.09</v>
      </c>
      <c r="N36" s="50">
        <f t="shared" si="4"/>
        <v>0.0500001241</v>
      </c>
    </row>
    <row r="37" spans="2:14" ht="12.75">
      <c r="B37" t="s">
        <v>143</v>
      </c>
      <c r="C37" s="46">
        <v>2503285.88</v>
      </c>
      <c r="D37" s="34">
        <f>ROUND((C37-G37)*0.8692,0)-1</f>
        <v>2067062</v>
      </c>
      <c r="F37" s="34">
        <f>ROUND((C37-G37)*0.1308,0)+1</f>
        <v>311059</v>
      </c>
      <c r="G37" s="46">
        <f>ROUND(C37*0.05,0)+K37</f>
        <v>125164.88</v>
      </c>
      <c r="H37" s="55">
        <f t="shared" si="2"/>
        <v>0</v>
      </c>
      <c r="K37" s="46">
        <f t="shared" si="3"/>
        <v>0.88</v>
      </c>
      <c r="N37" s="50">
        <f t="shared" si="4"/>
        <v>0.0500002341</v>
      </c>
    </row>
    <row r="38" spans="2:14" ht="12.75">
      <c r="B38" t="s">
        <v>144</v>
      </c>
      <c r="C38" s="46">
        <v>3253187.75</v>
      </c>
      <c r="D38" s="34">
        <f t="shared" si="0"/>
        <v>2686287</v>
      </c>
      <c r="F38" s="34">
        <f t="shared" si="1"/>
        <v>404241</v>
      </c>
      <c r="G38" s="46">
        <f>ROUND(C38*0.05,0)+K38</f>
        <v>162659.75</v>
      </c>
      <c r="H38" s="55">
        <f t="shared" si="2"/>
        <v>0</v>
      </c>
      <c r="K38" s="46">
        <f t="shared" si="3"/>
        <v>0.75</v>
      </c>
      <c r="N38" s="50">
        <f t="shared" si="4"/>
        <v>0.0500001114</v>
      </c>
    </row>
    <row r="39" spans="2:14" ht="12.75">
      <c r="B39" t="s">
        <v>145</v>
      </c>
      <c r="C39" s="46">
        <v>2503087.02</v>
      </c>
      <c r="D39" s="34">
        <f>ROUND((C39-G39)*0.8692,0)-1</f>
        <v>2066897</v>
      </c>
      <c r="F39" s="34">
        <f>ROUND((C39-G39)*0.1308,0)+1</f>
        <v>311035</v>
      </c>
      <c r="G39" s="46">
        <f>ROUND(C39*0.05,0)+K39+1</f>
        <v>125155.02</v>
      </c>
      <c r="H39" s="55">
        <f t="shared" si="2"/>
        <v>0</v>
      </c>
      <c r="K39" s="46">
        <f t="shared" si="3"/>
        <v>0.02</v>
      </c>
      <c r="N39" s="50">
        <f t="shared" si="4"/>
        <v>0.0500002673</v>
      </c>
    </row>
    <row r="40" spans="2:14" ht="12.75">
      <c r="B40" t="s">
        <v>148</v>
      </c>
      <c r="C40" s="46">
        <v>18203913.07</v>
      </c>
      <c r="D40" s="34">
        <f t="shared" si="0"/>
        <v>15031700</v>
      </c>
      <c r="F40" s="34">
        <f t="shared" si="1"/>
        <v>2262018</v>
      </c>
      <c r="G40" s="51">
        <f>ROUND(C40*0.05,0)+K40-1</f>
        <v>910195.07</v>
      </c>
      <c r="H40" s="55">
        <f t="shared" si="2"/>
        <v>0</v>
      </c>
      <c r="K40" s="46">
        <f t="shared" si="3"/>
        <v>0.07</v>
      </c>
      <c r="N40" s="52">
        <f t="shared" si="4"/>
        <v>0.0499999679</v>
      </c>
    </row>
    <row r="41" spans="2:14" ht="12.75">
      <c r="B41" t="s">
        <v>150</v>
      </c>
      <c r="C41" s="46">
        <v>4687262.6</v>
      </c>
      <c r="D41" s="34">
        <f t="shared" si="0"/>
        <v>3870460</v>
      </c>
      <c r="F41" s="34">
        <f t="shared" si="1"/>
        <v>582439</v>
      </c>
      <c r="G41" s="51">
        <f>ROUND(C41*0.05,0)+K41</f>
        <v>234363.6</v>
      </c>
      <c r="H41" s="55">
        <f t="shared" si="2"/>
        <v>0</v>
      </c>
      <c r="K41" s="46">
        <f t="shared" si="3"/>
        <v>0.6</v>
      </c>
      <c r="N41" s="52">
        <f t="shared" si="4"/>
        <v>0.0500001003</v>
      </c>
    </row>
    <row r="42" spans="2:14" ht="12.75">
      <c r="B42" t="s">
        <v>164</v>
      </c>
      <c r="C42" s="46">
        <v>11620458.06</v>
      </c>
      <c r="D42" s="34">
        <f t="shared" si="0"/>
        <v>9595477</v>
      </c>
      <c r="F42" s="34">
        <f t="shared" si="1"/>
        <v>1443958</v>
      </c>
      <c r="G42" s="46">
        <f>ROUND(C42*0.05,0)+K42</f>
        <v>581023.06</v>
      </c>
      <c r="H42" s="55">
        <f t="shared" si="2"/>
        <v>0</v>
      </c>
      <c r="K42" s="46">
        <f t="shared" si="3"/>
        <v>0.06</v>
      </c>
      <c r="N42" s="50">
        <f t="shared" si="4"/>
        <v>0.0500000135</v>
      </c>
    </row>
    <row r="43" spans="2:14" ht="12.75">
      <c r="B43" t="s">
        <v>165</v>
      </c>
      <c r="C43" s="46">
        <v>22104204.24</v>
      </c>
      <c r="D43" s="34">
        <f t="shared" si="0"/>
        <v>18252326</v>
      </c>
      <c r="F43" s="34">
        <f t="shared" si="1"/>
        <v>2746669</v>
      </c>
      <c r="G43" s="46">
        <f>ROUND(C43*0.05,0)+K43-1</f>
        <v>1105209.24</v>
      </c>
      <c r="H43" s="55">
        <f t="shared" si="2"/>
        <v>0</v>
      </c>
      <c r="K43" s="46">
        <f t="shared" si="3"/>
        <v>0.24</v>
      </c>
      <c r="N43" s="50">
        <f t="shared" si="4"/>
        <v>0.049999956</v>
      </c>
    </row>
    <row r="44" spans="2:14" ht="12.75">
      <c r="B44" t="s">
        <v>166</v>
      </c>
      <c r="C44" s="46">
        <v>12043499.7</v>
      </c>
      <c r="D44" s="34">
        <f t="shared" si="0"/>
        <v>9944800</v>
      </c>
      <c r="F44" s="34">
        <f t="shared" si="1"/>
        <v>1496525</v>
      </c>
      <c r="G44" s="46">
        <f>ROUND(C44*0.05,0)+K44-1</f>
        <v>602174.7</v>
      </c>
      <c r="H44" s="55">
        <f t="shared" si="2"/>
        <v>0</v>
      </c>
      <c r="K44" s="46">
        <f t="shared" si="3"/>
        <v>0.7</v>
      </c>
      <c r="N44" s="50">
        <f t="shared" si="4"/>
        <v>0.0499999763</v>
      </c>
    </row>
    <row r="45" spans="2:14" ht="12.75">
      <c r="B45" t="s">
        <v>167</v>
      </c>
      <c r="C45" s="46">
        <v>22392479.81</v>
      </c>
      <c r="D45" s="34">
        <f t="shared" si="0"/>
        <v>18490366</v>
      </c>
      <c r="F45" s="34">
        <f t="shared" si="1"/>
        <v>2782490</v>
      </c>
      <c r="G45" s="46">
        <f>ROUND(C45*0.05,0)+K45-1</f>
        <v>1119623.81</v>
      </c>
      <c r="H45" s="55">
        <f t="shared" si="2"/>
        <v>0</v>
      </c>
      <c r="K45" s="46">
        <f t="shared" si="3"/>
        <v>0.81</v>
      </c>
      <c r="N45" s="50">
        <f t="shared" si="4"/>
        <v>0.0499999919</v>
      </c>
    </row>
    <row r="46" spans="2:14" ht="12.75">
      <c r="B46" t="s">
        <v>168</v>
      </c>
      <c r="C46" s="46">
        <v>3790989.09</v>
      </c>
      <c r="D46" s="34">
        <f t="shared" si="0"/>
        <v>3130372</v>
      </c>
      <c r="F46" s="34">
        <f t="shared" si="1"/>
        <v>471068</v>
      </c>
      <c r="G46" s="46">
        <f>ROUND(C46*0.05,0)+K46</f>
        <v>189549.09</v>
      </c>
      <c r="H46" s="55">
        <f t="shared" si="2"/>
        <v>0</v>
      </c>
      <c r="K46" s="46">
        <f t="shared" si="3"/>
        <v>0.09</v>
      </c>
      <c r="N46" s="50">
        <f t="shared" si="4"/>
        <v>0.0499999039</v>
      </c>
    </row>
    <row r="47" spans="2:14" ht="12.75">
      <c r="B47" t="s">
        <v>169</v>
      </c>
      <c r="C47" s="46">
        <v>3791351.27</v>
      </c>
      <c r="D47" s="34">
        <f t="shared" si="0"/>
        <v>3130671</v>
      </c>
      <c r="F47" s="34">
        <f t="shared" si="1"/>
        <v>471113</v>
      </c>
      <c r="G47" s="46">
        <f>ROUND(C47*0.05,0)+K47-1</f>
        <v>189567.27</v>
      </c>
      <c r="H47" s="55">
        <f t="shared" si="2"/>
        <v>0</v>
      </c>
      <c r="K47" s="46">
        <f t="shared" si="3"/>
        <v>0.27</v>
      </c>
      <c r="N47" s="50">
        <f t="shared" si="4"/>
        <v>0.0499999226</v>
      </c>
    </row>
    <row r="48" spans="2:14" ht="12.75">
      <c r="B48" t="s">
        <v>170</v>
      </c>
      <c r="C48" s="46">
        <v>4288975.51</v>
      </c>
      <c r="D48" s="34">
        <f t="shared" si="0"/>
        <v>3541579</v>
      </c>
      <c r="F48" s="34">
        <f t="shared" si="1"/>
        <v>532948</v>
      </c>
      <c r="G48" s="46">
        <f>ROUND(C48*0.05,0)+K48-1</f>
        <v>214448.51</v>
      </c>
      <c r="H48" s="55">
        <f t="shared" si="2"/>
        <v>0</v>
      </c>
      <c r="K48" s="46">
        <f t="shared" si="3"/>
        <v>0.51</v>
      </c>
      <c r="N48" s="50">
        <f t="shared" si="4"/>
        <v>0.0499999381</v>
      </c>
    </row>
    <row r="49" spans="2:14" ht="12.75">
      <c r="B49" t="s">
        <v>171</v>
      </c>
      <c r="C49" s="46">
        <v>12779691.85</v>
      </c>
      <c r="D49" s="34">
        <f t="shared" si="0"/>
        <v>10552703</v>
      </c>
      <c r="F49" s="34">
        <f t="shared" si="1"/>
        <v>1588004</v>
      </c>
      <c r="G49" s="46">
        <f>ROUND(C49*0.05,0)+K49-1</f>
        <v>638984.85</v>
      </c>
      <c r="H49" s="55">
        <f t="shared" si="2"/>
        <v>0</v>
      </c>
      <c r="K49" s="46">
        <f t="shared" si="3"/>
        <v>0.85</v>
      </c>
      <c r="N49" s="50">
        <f t="shared" si="4"/>
        <v>0.0500000201</v>
      </c>
    </row>
    <row r="50" spans="2:14" ht="12.75">
      <c r="B50" t="s">
        <v>172</v>
      </c>
      <c r="C50" s="46">
        <v>5135267.64</v>
      </c>
      <c r="D50" s="34">
        <f t="shared" si="0"/>
        <v>4240396</v>
      </c>
      <c r="F50" s="34">
        <f t="shared" si="1"/>
        <v>638108</v>
      </c>
      <c r="G50" s="51">
        <f>ROUND(C50*0.05,0)+K50</f>
        <v>256763.64</v>
      </c>
      <c r="H50" s="55">
        <f t="shared" si="2"/>
        <v>0</v>
      </c>
      <c r="I50" s="53"/>
      <c r="J50" s="53"/>
      <c r="K50" s="51">
        <f t="shared" si="3"/>
        <v>0.64</v>
      </c>
      <c r="L50" s="53"/>
      <c r="M50" s="53"/>
      <c r="N50" s="52">
        <f t="shared" si="4"/>
        <v>0.0500000502</v>
      </c>
    </row>
    <row r="51" spans="2:14" ht="12.75">
      <c r="B51" t="s">
        <v>151</v>
      </c>
      <c r="C51" s="46">
        <v>2880300.71</v>
      </c>
      <c r="D51" s="34">
        <f t="shared" si="0"/>
        <v>2378379</v>
      </c>
      <c r="F51" s="34">
        <f t="shared" si="1"/>
        <v>357906</v>
      </c>
      <c r="G51" s="46">
        <f>ROUND(C51*0.05,0)+K51</f>
        <v>144015.71</v>
      </c>
      <c r="H51" s="55">
        <f t="shared" si="2"/>
        <v>0</v>
      </c>
      <c r="K51" s="46">
        <f t="shared" si="3"/>
        <v>0.71</v>
      </c>
      <c r="N51" s="50">
        <f t="shared" si="4"/>
        <v>0.0500002342</v>
      </c>
    </row>
    <row r="52" spans="2:14" ht="12.75">
      <c r="B52" t="s">
        <v>152</v>
      </c>
      <c r="C52" s="46">
        <v>4511514.45</v>
      </c>
      <c r="D52" s="34">
        <f t="shared" si="0"/>
        <v>3725338</v>
      </c>
      <c r="F52" s="34">
        <f t="shared" si="1"/>
        <v>560601</v>
      </c>
      <c r="G52" s="46">
        <f>ROUND(C52*0.05,0)+K52-1</f>
        <v>225575.45</v>
      </c>
      <c r="H52" s="55">
        <f t="shared" si="2"/>
        <v>0</v>
      </c>
      <c r="K52" s="46">
        <f t="shared" si="3"/>
        <v>0.45</v>
      </c>
      <c r="N52" s="50">
        <f t="shared" si="4"/>
        <v>0.0499999396</v>
      </c>
    </row>
    <row r="53" spans="2:14" ht="12.75">
      <c r="B53" t="s">
        <v>134</v>
      </c>
      <c r="C53" s="46">
        <v>2144584.93</v>
      </c>
      <c r="D53" s="34">
        <f t="shared" si="0"/>
        <v>1770869</v>
      </c>
      <c r="F53" s="34">
        <f t="shared" si="1"/>
        <v>266486</v>
      </c>
      <c r="G53" s="46">
        <f>ROUND(C53*0.05,0)+K53</f>
        <v>107229.93</v>
      </c>
      <c r="H53" s="55">
        <f t="shared" si="2"/>
        <v>0</v>
      </c>
      <c r="K53" s="46">
        <f t="shared" si="3"/>
        <v>0.93</v>
      </c>
      <c r="N53" s="50">
        <f t="shared" si="4"/>
        <v>0.0500003187</v>
      </c>
    </row>
    <row r="54" spans="2:14" ht="12.75">
      <c r="B54" t="s">
        <v>153</v>
      </c>
      <c r="C54" s="46">
        <v>3356229.07</v>
      </c>
      <c r="D54" s="34">
        <f t="shared" si="0"/>
        <v>2771372</v>
      </c>
      <c r="F54" s="34">
        <f t="shared" si="1"/>
        <v>417045</v>
      </c>
      <c r="G54" s="51">
        <f>ROUND(C54*0.05,0)+K54+1</f>
        <v>167812.07</v>
      </c>
      <c r="H54" s="55">
        <f t="shared" si="2"/>
        <v>0</v>
      </c>
      <c r="I54" s="53"/>
      <c r="J54" s="53"/>
      <c r="K54" s="51">
        <f t="shared" si="3"/>
        <v>0.07</v>
      </c>
      <c r="L54" s="53"/>
      <c r="M54" s="53"/>
      <c r="N54" s="52">
        <f t="shared" si="4"/>
        <v>0.0500001837</v>
      </c>
    </row>
    <row r="55" spans="2:14" ht="12.75">
      <c r="B55" t="s">
        <v>154</v>
      </c>
      <c r="C55" s="46">
        <v>2954351.46</v>
      </c>
      <c r="D55" s="34">
        <f t="shared" si="0"/>
        <v>2439526</v>
      </c>
      <c r="F55" s="34">
        <f t="shared" si="1"/>
        <v>367108</v>
      </c>
      <c r="G55" s="46">
        <f>ROUND(C55*0.05,0)+K55-1</f>
        <v>147717.46</v>
      </c>
      <c r="H55" s="55">
        <f t="shared" si="2"/>
        <v>0</v>
      </c>
      <c r="K55" s="46">
        <f t="shared" si="3"/>
        <v>0.46</v>
      </c>
      <c r="N55" s="50">
        <f t="shared" si="4"/>
        <v>0.0499999618</v>
      </c>
    </row>
    <row r="56" spans="2:14" ht="12.75">
      <c r="B56" t="s">
        <v>155</v>
      </c>
      <c r="C56" s="46">
        <v>14832289.55</v>
      </c>
      <c r="D56" s="34">
        <f t="shared" si="0"/>
        <v>12247615</v>
      </c>
      <c r="F56" s="34">
        <f t="shared" si="1"/>
        <v>1843060</v>
      </c>
      <c r="G56" s="46">
        <f>ROUND(C56*0.05,0)+K56</f>
        <v>741614.55</v>
      </c>
      <c r="H56" s="55">
        <f t="shared" si="2"/>
        <v>0</v>
      </c>
      <c r="K56" s="46">
        <f t="shared" si="3"/>
        <v>0.55</v>
      </c>
      <c r="N56" s="50">
        <f t="shared" si="4"/>
        <v>0.0500000049</v>
      </c>
    </row>
    <row r="57" spans="2:14" ht="12.75">
      <c r="B57" t="s">
        <v>149</v>
      </c>
      <c r="C57" s="46">
        <v>4229513.51</v>
      </c>
      <c r="D57" s="34">
        <f t="shared" si="0"/>
        <v>3492479</v>
      </c>
      <c r="F57" s="34">
        <f t="shared" si="1"/>
        <v>525559</v>
      </c>
      <c r="G57" s="46">
        <f>ROUND(C57*0.05,0)+K57-1</f>
        <v>211475.51</v>
      </c>
      <c r="H57" s="55">
        <f t="shared" si="2"/>
        <v>0</v>
      </c>
      <c r="K57" s="46">
        <f t="shared" si="3"/>
        <v>0.51</v>
      </c>
      <c r="N57" s="50">
        <f t="shared" si="4"/>
        <v>0.0499999609</v>
      </c>
    </row>
    <row r="58" spans="2:14" ht="12.75">
      <c r="B58" t="s">
        <v>146</v>
      </c>
      <c r="C58" s="46">
        <v>1288340.25</v>
      </c>
      <c r="D58" s="34">
        <f t="shared" si="0"/>
        <v>1063834</v>
      </c>
      <c r="F58" s="34">
        <f t="shared" si="1"/>
        <v>160089</v>
      </c>
      <c r="G58" s="46">
        <f>ROUND(C58*0.05,0)+K58</f>
        <v>64417.25</v>
      </c>
      <c r="H58" s="55">
        <f t="shared" si="2"/>
        <v>0</v>
      </c>
      <c r="K58" s="46">
        <f t="shared" si="3"/>
        <v>0.25</v>
      </c>
      <c r="N58" s="50">
        <f t="shared" si="4"/>
        <v>0.0500001843</v>
      </c>
    </row>
    <row r="59" spans="2:14" ht="12.75">
      <c r="B59" t="s">
        <v>147</v>
      </c>
      <c r="C59" s="46">
        <v>884188.75</v>
      </c>
      <c r="D59" s="34">
        <f t="shared" si="0"/>
        <v>730110</v>
      </c>
      <c r="F59" s="34">
        <f t="shared" si="1"/>
        <v>109869</v>
      </c>
      <c r="G59" s="46">
        <f>ROUND(C59*0.05,0)+K59</f>
        <v>44209.75</v>
      </c>
      <c r="H59" s="55">
        <f t="shared" si="2"/>
        <v>0</v>
      </c>
      <c r="K59" s="46">
        <f t="shared" si="3"/>
        <v>0.75</v>
      </c>
      <c r="N59" s="50">
        <f t="shared" si="4"/>
        <v>0.0500003534</v>
      </c>
    </row>
    <row r="60" spans="2:14" ht="12.75">
      <c r="B60" t="s">
        <v>156</v>
      </c>
      <c r="C60" s="46">
        <v>4519742.42</v>
      </c>
      <c r="D60" s="34">
        <f t="shared" si="0"/>
        <v>3732132</v>
      </c>
      <c r="F60" s="34">
        <f t="shared" si="1"/>
        <v>561623</v>
      </c>
      <c r="G60" s="46">
        <f>ROUND(C60*0.05,0)+K60</f>
        <v>225987.42</v>
      </c>
      <c r="H60" s="55">
        <f t="shared" si="2"/>
        <v>0</v>
      </c>
      <c r="K60" s="46">
        <f t="shared" si="3"/>
        <v>0.42</v>
      </c>
      <c r="N60" s="50">
        <f t="shared" si="4"/>
        <v>0.0500000662</v>
      </c>
    </row>
    <row r="61" spans="2:14" ht="12.75">
      <c r="B61" t="s">
        <v>157</v>
      </c>
      <c r="C61" s="46">
        <v>4648601.28</v>
      </c>
      <c r="D61" s="34">
        <f t="shared" si="0"/>
        <v>3838536</v>
      </c>
      <c r="F61" s="34">
        <f t="shared" si="1"/>
        <v>577635</v>
      </c>
      <c r="G61" s="46">
        <f>ROUND(C61*0.05,0)+K61</f>
        <v>232430.28</v>
      </c>
      <c r="H61" s="55">
        <f t="shared" si="2"/>
        <v>0</v>
      </c>
      <c r="K61" s="46">
        <f t="shared" si="3"/>
        <v>0.28</v>
      </c>
      <c r="N61" s="50">
        <f t="shared" si="4"/>
        <v>0.0500000465</v>
      </c>
    </row>
    <row r="62" spans="2:14" ht="12.75">
      <c r="B62" t="s">
        <v>158</v>
      </c>
      <c r="C62" s="46">
        <v>4533112.05</v>
      </c>
      <c r="D62" s="34">
        <f t="shared" si="0"/>
        <v>3743172</v>
      </c>
      <c r="F62" s="34">
        <f t="shared" si="1"/>
        <v>563284</v>
      </c>
      <c r="G62" s="46">
        <f>ROUND(C62*0.05,0)+K62</f>
        <v>226656.05</v>
      </c>
      <c r="H62" s="55">
        <f t="shared" si="2"/>
        <v>0</v>
      </c>
      <c r="K62" s="46">
        <f t="shared" si="3"/>
        <v>0.05</v>
      </c>
      <c r="N62" s="50">
        <f t="shared" si="4"/>
        <v>0.0500000987</v>
      </c>
    </row>
    <row r="63" spans="2:14" ht="12.75">
      <c r="B63" t="s">
        <v>159</v>
      </c>
      <c r="C63" s="46">
        <v>4677173.59</v>
      </c>
      <c r="D63" s="34">
        <f t="shared" si="0"/>
        <v>3862129</v>
      </c>
      <c r="F63" s="34">
        <f t="shared" si="1"/>
        <v>581186</v>
      </c>
      <c r="G63" s="46">
        <f>ROUND(C63*0.05,0)+K63-1</f>
        <v>233858.59</v>
      </c>
      <c r="H63" s="55">
        <f t="shared" si="2"/>
        <v>0</v>
      </c>
      <c r="K63" s="46">
        <f t="shared" si="3"/>
        <v>0.59</v>
      </c>
      <c r="N63" s="50">
        <f t="shared" si="4"/>
        <v>0.0499999809</v>
      </c>
    </row>
    <row r="64" spans="2:14" ht="12.75">
      <c r="B64" t="s">
        <v>160</v>
      </c>
      <c r="C64" s="46">
        <v>5244541.58</v>
      </c>
      <c r="D64" s="34">
        <f t="shared" si="0"/>
        <v>4330628</v>
      </c>
      <c r="F64" s="34">
        <f t="shared" si="1"/>
        <v>651687</v>
      </c>
      <c r="G64" s="46">
        <f>ROUND(C64*0.05,0)+K64-1</f>
        <v>262226.58</v>
      </c>
      <c r="H64" s="55">
        <f t="shared" si="2"/>
        <v>0</v>
      </c>
      <c r="K64" s="46">
        <f t="shared" si="3"/>
        <v>0.58</v>
      </c>
      <c r="N64" s="50">
        <f t="shared" si="4"/>
        <v>0.0499999049</v>
      </c>
    </row>
    <row r="65" spans="2:14" ht="12.75">
      <c r="B65" s="48" t="s">
        <v>173</v>
      </c>
      <c r="C65" s="49">
        <v>2136240</v>
      </c>
      <c r="D65" s="49">
        <f t="shared" si="0"/>
        <v>1763979</v>
      </c>
      <c r="E65" s="48"/>
      <c r="F65" s="54">
        <f t="shared" si="1"/>
        <v>265449</v>
      </c>
      <c r="G65" s="49">
        <f>ROUND(C65*0.05,0)+K65</f>
        <v>106812</v>
      </c>
      <c r="H65" s="55">
        <f t="shared" si="2"/>
        <v>0</v>
      </c>
      <c r="K65" s="46">
        <f t="shared" si="3"/>
        <v>0</v>
      </c>
      <c r="N65" s="50">
        <f t="shared" si="4"/>
        <v>0.05</v>
      </c>
    </row>
    <row r="66" spans="2:14" ht="12.75">
      <c r="B66" s="48" t="s">
        <v>174</v>
      </c>
      <c r="C66" s="49">
        <v>2136240</v>
      </c>
      <c r="D66" s="49">
        <f t="shared" si="0"/>
        <v>1763979</v>
      </c>
      <c r="E66" s="48"/>
      <c r="F66" s="54">
        <f t="shared" si="1"/>
        <v>265449</v>
      </c>
      <c r="G66" s="49">
        <f>ROUND(C66*0.05,0)+K66</f>
        <v>106812</v>
      </c>
      <c r="H66" s="55">
        <f t="shared" si="2"/>
        <v>0</v>
      </c>
      <c r="K66" s="46">
        <f t="shared" si="3"/>
        <v>0</v>
      </c>
      <c r="N66" s="50">
        <f t="shared" si="4"/>
        <v>0.05</v>
      </c>
    </row>
    <row r="67" spans="2:14" ht="12.75">
      <c r="B67" s="48" t="s">
        <v>175</v>
      </c>
      <c r="C67" s="49">
        <v>2136240</v>
      </c>
      <c r="D67" s="49">
        <f t="shared" si="0"/>
        <v>1763979</v>
      </c>
      <c r="E67" s="48"/>
      <c r="F67" s="54">
        <f t="shared" si="1"/>
        <v>265449</v>
      </c>
      <c r="G67" s="49">
        <f>ROUND(C67*0.05,0)+K67</f>
        <v>106812</v>
      </c>
      <c r="H67" s="55">
        <f t="shared" si="2"/>
        <v>0</v>
      </c>
      <c r="K67" s="46">
        <f t="shared" si="3"/>
        <v>0</v>
      </c>
      <c r="N67" s="50">
        <f t="shared" si="4"/>
        <v>0.05</v>
      </c>
    </row>
    <row r="68" spans="2:14" ht="12.75">
      <c r="B68" t="s">
        <v>178</v>
      </c>
      <c r="C68" s="46">
        <v>4114644.45</v>
      </c>
      <c r="D68" s="34">
        <f>ROUND((C68-G68)*0.8692,0)</f>
        <v>3397626</v>
      </c>
      <c r="F68" s="34">
        <f t="shared" si="1"/>
        <v>511286</v>
      </c>
      <c r="G68" s="46">
        <f>ROUND(C68*0.05,0)+K68</f>
        <v>205732.45</v>
      </c>
      <c r="H68" s="55">
        <f t="shared" si="2"/>
        <v>0</v>
      </c>
      <c r="K68" s="46">
        <f t="shared" si="3"/>
        <v>0.45</v>
      </c>
      <c r="N68" s="50">
        <f t="shared" si="4"/>
        <v>0.0500000553</v>
      </c>
    </row>
    <row r="69" spans="2:14" ht="12.75">
      <c r="B69" t="s">
        <v>179</v>
      </c>
      <c r="C69" s="46">
        <v>2228031.51</v>
      </c>
      <c r="D69" s="34">
        <f>ROUND((C69-G69)*0.8692,0)</f>
        <v>1839775</v>
      </c>
      <c r="F69" s="34">
        <f t="shared" si="1"/>
        <v>276855</v>
      </c>
      <c r="G69" s="46">
        <f>ROUND(C69*0.05,0)+K69-1</f>
        <v>111401.51</v>
      </c>
      <c r="H69" s="55">
        <f t="shared" si="2"/>
        <v>0</v>
      </c>
      <c r="K69" s="46">
        <f t="shared" si="3"/>
        <v>0.51</v>
      </c>
      <c r="N69" s="50">
        <f t="shared" si="4"/>
        <v>0.0499999706</v>
      </c>
    </row>
    <row r="70" spans="2:14" ht="12.75">
      <c r="B70" t="s">
        <v>180</v>
      </c>
      <c r="C70" s="46">
        <v>4259700.65</v>
      </c>
      <c r="D70" s="34">
        <f>ROUND((C70-G70)*0.8692,0)</f>
        <v>3517406</v>
      </c>
      <c r="F70" s="34">
        <f t="shared" si="1"/>
        <v>529310</v>
      </c>
      <c r="G70" s="46">
        <f>ROUND(C70*0.05,0)+K70-1</f>
        <v>212984.65</v>
      </c>
      <c r="H70" s="55">
        <f t="shared" si="2"/>
        <v>0</v>
      </c>
      <c r="K70" s="46">
        <f t="shared" si="3"/>
        <v>0.65</v>
      </c>
      <c r="N70" s="50">
        <f t="shared" si="4"/>
        <v>0.0499999102</v>
      </c>
    </row>
    <row r="71" spans="2:14" ht="12.75">
      <c r="B71" t="s">
        <v>181</v>
      </c>
      <c r="C71" s="46">
        <v>2170037.82</v>
      </c>
      <c r="D71" s="34">
        <f>ROUND((C71-G71)*0.8692,0)</f>
        <v>1791887</v>
      </c>
      <c r="F71" s="34">
        <f t="shared" si="1"/>
        <v>269649</v>
      </c>
      <c r="G71" s="46">
        <f>ROUND(C71*0.05,0)+K71-1</f>
        <v>108501.82</v>
      </c>
      <c r="H71" s="55">
        <f t="shared" si="2"/>
        <v>0</v>
      </c>
      <c r="K71" s="46">
        <f t="shared" si="3"/>
        <v>0.82</v>
      </c>
      <c r="N71" s="50">
        <f t="shared" si="4"/>
        <v>0.0499999673</v>
      </c>
    </row>
    <row r="72" spans="3:7" ht="12.75">
      <c r="C72" s="46">
        <f>SUM(C10:C71)</f>
        <v>404095388.4</v>
      </c>
      <c r="D72" s="46">
        <f>SUM(D10:D71)</f>
        <v>333677726</v>
      </c>
      <c r="E72" s="46">
        <f>SUM(E10:E71)</f>
        <v>0</v>
      </c>
      <c r="F72" s="46">
        <f>SUM(F10:F71)</f>
        <v>50212893</v>
      </c>
      <c r="G72" s="46">
        <f>SUM(G10:G71)</f>
        <v>20204769.4</v>
      </c>
    </row>
    <row r="73" spans="3:7" ht="12.75">
      <c r="C73" s="46">
        <v>404095388.4</v>
      </c>
      <c r="D73" s="46">
        <v>333677726</v>
      </c>
      <c r="E73" s="46">
        <v>0</v>
      </c>
      <c r="F73" s="46">
        <v>50212893</v>
      </c>
      <c r="G73" s="46">
        <v>20204769.4</v>
      </c>
    </row>
    <row r="75" spans="4:7" ht="12.75">
      <c r="D75" s="46">
        <f>D72-D73</f>
        <v>0</v>
      </c>
      <c r="E75" s="46">
        <f>E72-E73</f>
        <v>0</v>
      </c>
      <c r="F75" s="46">
        <f>F72-F73</f>
        <v>0</v>
      </c>
      <c r="G75" s="46">
        <f>G72-G73</f>
        <v>0</v>
      </c>
    </row>
    <row r="78" spans="2:6" ht="12.75">
      <c r="B78" t="s">
        <v>119</v>
      </c>
      <c r="D78">
        <f>D10/$C10-$D$6</f>
        <v>4.50258896833589E-09</v>
      </c>
      <c r="F78">
        <f>F10/$C10-$F$6</f>
        <v>5.36529627670479E-08</v>
      </c>
    </row>
    <row r="79" spans="2:6" ht="12.75">
      <c r="B79" t="s">
        <v>117</v>
      </c>
      <c r="D79">
        <f aca="true" t="shared" si="5" ref="D79:D141">D11/$C11-$D$6</f>
        <v>-1.57851270499165E-07</v>
      </c>
      <c r="F79">
        <f aca="true" t="shared" si="6" ref="F79:F141">F11/$C11-$F$6</f>
        <v>8.27947360115822E-08</v>
      </c>
    </row>
    <row r="80" spans="2:6" ht="12.75">
      <c r="B80" t="s">
        <v>118</v>
      </c>
      <c r="D80">
        <f t="shared" si="5"/>
        <v>-3.35344552127026E-09</v>
      </c>
      <c r="F80">
        <f t="shared" si="6"/>
        <v>-1.08608827806278E-07</v>
      </c>
    </row>
    <row r="81" spans="2:6" ht="12.75">
      <c r="B81" t="s">
        <v>120</v>
      </c>
      <c r="D81">
        <f t="shared" si="5"/>
        <v>-2.42973314801276E-08</v>
      </c>
      <c r="F81">
        <f t="shared" si="6"/>
        <v>2.95256921550857E-08</v>
      </c>
    </row>
    <row r="82" spans="2:6" ht="12.75">
      <c r="B82" t="s">
        <v>123</v>
      </c>
      <c r="D82" s="48">
        <f t="shared" si="5"/>
        <v>-9.31780937962756E-08</v>
      </c>
      <c r="E82" s="48"/>
      <c r="F82" s="48">
        <f t="shared" si="6"/>
        <v>1.73942978146102E-07</v>
      </c>
    </row>
    <row r="83" spans="2:6" ht="12.75">
      <c r="B83" t="s">
        <v>161</v>
      </c>
      <c r="D83">
        <f t="shared" si="5"/>
        <v>-1.20490273314289E-07</v>
      </c>
      <c r="F83">
        <f t="shared" si="6"/>
        <v>2.05724768748139E-08</v>
      </c>
    </row>
    <row r="84" spans="2:6" ht="12.75">
      <c r="B84" t="s">
        <v>121</v>
      </c>
      <c r="D84">
        <f t="shared" si="5"/>
        <v>7.9838428534984E-08</v>
      </c>
      <c r="F84">
        <f t="shared" si="6"/>
        <v>1.4185026167568E-08</v>
      </c>
    </row>
    <row r="85" spans="2:6" ht="12.75">
      <c r="B85" t="s">
        <v>124</v>
      </c>
      <c r="D85">
        <f t="shared" si="5"/>
        <v>3.06648832992806E-08</v>
      </c>
      <c r="F85">
        <f t="shared" si="6"/>
        <v>-1.64428715782039E-08</v>
      </c>
    </row>
    <row r="86" spans="2:6" ht="12.75">
      <c r="B86" t="s">
        <v>125</v>
      </c>
      <c r="D86">
        <f t="shared" si="5"/>
        <v>6.50056823925382E-08</v>
      </c>
      <c r="F86">
        <f t="shared" si="6"/>
        <v>-4.68077224063945E-08</v>
      </c>
    </row>
    <row r="87" spans="2:6" ht="12.75">
      <c r="B87" t="s">
        <v>122</v>
      </c>
      <c r="D87">
        <f t="shared" si="5"/>
        <v>-7.19447901254E-08</v>
      </c>
      <c r="F87">
        <f t="shared" si="6"/>
        <v>1.52420728816161E-10</v>
      </c>
    </row>
    <row r="88" spans="2:6" ht="12.75">
      <c r="B88" t="s">
        <v>126</v>
      </c>
      <c r="D88">
        <f t="shared" si="5"/>
        <v>4.19630586945274E-08</v>
      </c>
      <c r="F88">
        <f t="shared" si="6"/>
        <v>-6.89712073564941E-09</v>
      </c>
    </row>
    <row r="89" spans="2:6" ht="12.75">
      <c r="B89" t="s">
        <v>127</v>
      </c>
      <c r="D89">
        <f t="shared" si="5"/>
        <v>-2.75236294866588E-08</v>
      </c>
      <c r="F89">
        <f t="shared" si="6"/>
        <v>2.77285239907998E-08</v>
      </c>
    </row>
    <row r="90" spans="2:6" ht="12.75">
      <c r="B90" t="s">
        <v>128</v>
      </c>
      <c r="D90">
        <f t="shared" si="5"/>
        <v>6.24140540361751E-08</v>
      </c>
      <c r="F90">
        <f t="shared" si="6"/>
        <v>-3.95589139501329E-08</v>
      </c>
    </row>
    <row r="91" spans="2:6" ht="12.75">
      <c r="B91" t="s">
        <v>129</v>
      </c>
      <c r="D91">
        <f t="shared" si="5"/>
        <v>3.00947771147975E-08</v>
      </c>
      <c r="F91">
        <f t="shared" si="6"/>
        <v>1.69130807553541E-08</v>
      </c>
    </row>
    <row r="92" spans="2:6" ht="12.75">
      <c r="B92" t="s">
        <v>130</v>
      </c>
      <c r="D92">
        <f t="shared" si="5"/>
        <v>2.10376741582863E-08</v>
      </c>
      <c r="F92">
        <f t="shared" si="6"/>
        <v>4.37721478507846E-09</v>
      </c>
    </row>
    <row r="93" spans="2:6" ht="12.75">
      <c r="B93" t="s">
        <v>163</v>
      </c>
      <c r="D93">
        <f t="shared" si="5"/>
        <v>-7.4659023518997E-08</v>
      </c>
      <c r="F93">
        <f t="shared" si="6"/>
        <v>1.48617711678845E-07</v>
      </c>
    </row>
    <row r="94" spans="2:6" ht="12.75">
      <c r="B94" t="s">
        <v>131</v>
      </c>
      <c r="D94">
        <f t="shared" si="5"/>
        <v>-5.23116198136719E-08</v>
      </c>
      <c r="F94">
        <f t="shared" si="6"/>
        <v>1.37059351368318E-08</v>
      </c>
    </row>
    <row r="95" spans="2:6" ht="12.75">
      <c r="B95" s="48" t="s">
        <v>132</v>
      </c>
      <c r="D95">
        <f t="shared" si="5"/>
        <v>-5.01293199173247E-08</v>
      </c>
      <c r="F95">
        <f t="shared" si="6"/>
        <v>5.01293199450803E-08</v>
      </c>
    </row>
    <row r="96" spans="2:6" ht="12.75">
      <c r="B96" t="s">
        <v>133</v>
      </c>
      <c r="D96">
        <f t="shared" si="5"/>
        <v>-3.95932919783348E-08</v>
      </c>
      <c r="F96">
        <f t="shared" si="6"/>
        <v>-7.78877459473026E-08</v>
      </c>
    </row>
    <row r="97" spans="2:6" ht="12.75">
      <c r="B97" t="s">
        <v>135</v>
      </c>
      <c r="D97">
        <f t="shared" si="5"/>
        <v>-1.95211296016851E-08</v>
      </c>
      <c r="F97">
        <f t="shared" si="6"/>
        <v>9.14586584382926E-08</v>
      </c>
    </row>
    <row r="98" spans="2:6" ht="12.75">
      <c r="B98" t="s">
        <v>136</v>
      </c>
      <c r="D98">
        <f t="shared" si="5"/>
        <v>-1.11300867189357E-07</v>
      </c>
      <c r="F98">
        <f t="shared" si="6"/>
        <v>-6.56348160960052E-08</v>
      </c>
    </row>
    <row r="99" spans="2:6" ht="12.75">
      <c r="B99" t="s">
        <v>137</v>
      </c>
      <c r="D99">
        <f t="shared" si="5"/>
        <v>1.01294649224037E-07</v>
      </c>
      <c r="F99">
        <f t="shared" si="6"/>
        <v>-9.70917610615407E-08</v>
      </c>
    </row>
    <row r="100" spans="2:6" ht="12.75">
      <c r="B100" t="s">
        <v>138</v>
      </c>
      <c r="D100">
        <f t="shared" si="5"/>
        <v>9.19575333657718E-08</v>
      </c>
      <c r="F100">
        <f t="shared" si="6"/>
        <v>-4.83192817563038E-08</v>
      </c>
    </row>
    <row r="101" spans="2:6" ht="12.75">
      <c r="B101" t="s">
        <v>139</v>
      </c>
      <c r="D101">
        <f t="shared" si="5"/>
        <v>2.16030890953789E-08</v>
      </c>
      <c r="F101">
        <f t="shared" si="6"/>
        <v>3.71949336885891E-08</v>
      </c>
    </row>
    <row r="102" spans="2:6" ht="12.75">
      <c r="B102" t="s">
        <v>140</v>
      </c>
      <c r="D102">
        <f t="shared" si="5"/>
        <v>3.82197200554657E-08</v>
      </c>
      <c r="F102">
        <f t="shared" si="6"/>
        <v>2.72406054518948E-08</v>
      </c>
    </row>
    <row r="103" spans="2:6" ht="12.75">
      <c r="B103" t="s">
        <v>141</v>
      </c>
      <c r="D103">
        <f t="shared" si="5"/>
        <v>1.75135185243036E-08</v>
      </c>
      <c r="F103">
        <f t="shared" si="6"/>
        <v>8.8513872203988E-09</v>
      </c>
    </row>
    <row r="104" spans="2:6" ht="12.75">
      <c r="B104" t="s">
        <v>142</v>
      </c>
      <c r="D104">
        <f t="shared" si="5"/>
        <v>-1.01675926567069E-08</v>
      </c>
      <c r="F104">
        <f t="shared" si="6"/>
        <v>-1.1398124337425E-07</v>
      </c>
    </row>
    <row r="105" spans="2:6" ht="12.75">
      <c r="B105" t="s">
        <v>143</v>
      </c>
      <c r="D105" s="48">
        <f t="shared" si="5"/>
        <v>-5.1234707554304E-07</v>
      </c>
      <c r="E105" s="48"/>
      <c r="F105" s="48">
        <f t="shared" si="6"/>
        <v>2.78254755320395E-07</v>
      </c>
    </row>
    <row r="106" spans="2:6" ht="12.75">
      <c r="B106" t="s">
        <v>144</v>
      </c>
      <c r="D106">
        <f t="shared" si="5"/>
        <v>-7.76730454399299E-08</v>
      </c>
      <c r="F106">
        <f t="shared" si="6"/>
        <v>-3.37561212038207E-08</v>
      </c>
    </row>
    <row r="107" spans="2:6" ht="12.75">
      <c r="B107" t="s">
        <v>145</v>
      </c>
      <c r="D107" s="48">
        <f t="shared" si="5"/>
        <v>-8.29333851926073E-07</v>
      </c>
      <c r="E107" s="48"/>
      <c r="F107" s="48">
        <f t="shared" si="6"/>
        <v>5.6206387902269E-07</v>
      </c>
    </row>
    <row r="108" spans="2:6" ht="12.75">
      <c r="B108" t="s">
        <v>148</v>
      </c>
      <c r="D108">
        <f t="shared" si="5"/>
        <v>4.51319557281948E-08</v>
      </c>
      <c r="F108">
        <f t="shared" si="6"/>
        <v>-1.30784078705704E-08</v>
      </c>
    </row>
    <row r="109" spans="2:6" ht="12.75">
      <c r="B109" t="s">
        <v>150</v>
      </c>
      <c r="D109">
        <f t="shared" si="5"/>
        <v>-4.67914896828958E-08</v>
      </c>
      <c r="F109">
        <f t="shared" si="6"/>
        <v>-5.34802551827029E-08</v>
      </c>
    </row>
    <row r="110" spans="2:6" ht="12.75">
      <c r="B110" t="s">
        <v>164</v>
      </c>
      <c r="D110">
        <f t="shared" si="5"/>
        <v>-3.31005889364633E-09</v>
      </c>
      <c r="F110">
        <f t="shared" si="6"/>
        <v>-1.02005961732932E-08</v>
      </c>
    </row>
    <row r="111" spans="2:6" ht="12.75">
      <c r="B111" t="s">
        <v>165</v>
      </c>
      <c r="D111">
        <f t="shared" si="5"/>
        <v>1.76827176234795E-08</v>
      </c>
      <c r="F111">
        <f t="shared" si="6"/>
        <v>2.62908175230336E-08</v>
      </c>
    </row>
    <row r="112" spans="2:6" ht="12.75">
      <c r="B112" t="s">
        <v>166</v>
      </c>
      <c r="D112">
        <f t="shared" si="5"/>
        <v>4.63089645519332E-08</v>
      </c>
      <c r="F112">
        <f t="shared" si="6"/>
        <v>-2.26447466750157E-08</v>
      </c>
    </row>
    <row r="113" spans="2:6" ht="12.75">
      <c r="B113" t="s">
        <v>167</v>
      </c>
      <c r="D113">
        <f t="shared" si="5"/>
        <v>-1.24286994029887E-08</v>
      </c>
      <c r="F113">
        <f t="shared" si="6"/>
        <v>2.04894412825229E-08</v>
      </c>
    </row>
    <row r="114" spans="2:6" ht="12.75">
      <c r="B114" t="s">
        <v>168</v>
      </c>
      <c r="D114">
        <f t="shared" si="5"/>
        <v>1.76424511999507E-07</v>
      </c>
      <c r="F114">
        <f t="shared" si="6"/>
        <v>-8.02754618195456E-08</v>
      </c>
    </row>
    <row r="115" spans="2:6" ht="12.75">
      <c r="B115" t="s">
        <v>169</v>
      </c>
      <c r="D115">
        <f t="shared" si="5"/>
        <v>1.58864256305513E-07</v>
      </c>
      <c r="F115">
        <f t="shared" si="6"/>
        <v>-8.14512235852716E-08</v>
      </c>
    </row>
    <row r="116" spans="2:6" ht="12.75">
      <c r="B116" t="s">
        <v>170</v>
      </c>
      <c r="D116">
        <f t="shared" si="5"/>
        <v>8.44893143225889E-08</v>
      </c>
      <c r="F116">
        <f t="shared" si="6"/>
        <v>-2.25864194708381E-08</v>
      </c>
    </row>
    <row r="117" spans="2:6" ht="12.75">
      <c r="B117" t="s">
        <v>171</v>
      </c>
      <c r="D117">
        <f t="shared" si="5"/>
        <v>1.97016487568646E-08</v>
      </c>
      <c r="F117">
        <f t="shared" si="6"/>
        <v>-3.98508043786272E-08</v>
      </c>
    </row>
    <row r="118" spans="2:6" ht="12.75">
      <c r="B118" t="s">
        <v>172</v>
      </c>
      <c r="D118">
        <f t="shared" si="5"/>
        <v>1.92680122967914E-08</v>
      </c>
      <c r="F118">
        <f t="shared" si="6"/>
        <v>-6.95088211433159E-08</v>
      </c>
    </row>
    <row r="119" spans="2:6" ht="12.75">
      <c r="B119" t="s">
        <v>151</v>
      </c>
      <c r="D119">
        <f t="shared" si="5"/>
        <v>-1.76466088519511E-07</v>
      </c>
      <c r="F119">
        <f t="shared" si="6"/>
        <v>-5.77108492244571E-08</v>
      </c>
    </row>
    <row r="120" spans="2:6" ht="12.75">
      <c r="B120" t="s">
        <v>152</v>
      </c>
      <c r="D120">
        <f t="shared" si="5"/>
        <v>1.28686277189871E-08</v>
      </c>
      <c r="F120">
        <f t="shared" si="6"/>
        <v>4.75323757437307E-08</v>
      </c>
    </row>
    <row r="121" spans="2:6" ht="12.75">
      <c r="B121" t="s">
        <v>134</v>
      </c>
      <c r="D121">
        <f t="shared" si="5"/>
        <v>-2.61168579651638E-07</v>
      </c>
      <c r="F121">
        <f t="shared" si="6"/>
        <v>-5.75411112369029E-08</v>
      </c>
    </row>
    <row r="122" spans="2:6" ht="12.75">
      <c r="B122" t="s">
        <v>153</v>
      </c>
      <c r="D122">
        <f t="shared" si="5"/>
        <v>-1.76466441237366E-07</v>
      </c>
      <c r="F122">
        <f t="shared" si="6"/>
        <v>-7.22185508617024E-09</v>
      </c>
    </row>
    <row r="123" spans="2:6" ht="12.75">
      <c r="B123" t="s">
        <v>154</v>
      </c>
      <c r="D123">
        <f t="shared" si="5"/>
        <v>-5.90926307886264E-08</v>
      </c>
      <c r="F123">
        <f t="shared" si="6"/>
        <v>9.73412960236786E-08</v>
      </c>
    </row>
    <row r="124" spans="2:6" ht="12.75">
      <c r="B124" t="s">
        <v>155</v>
      </c>
      <c r="D124">
        <f t="shared" si="5"/>
        <v>1.53033015148907E-08</v>
      </c>
      <c r="F124">
        <f t="shared" si="6"/>
        <v>-2.0191285976523E-08</v>
      </c>
    </row>
    <row r="125" spans="2:6" ht="12.75">
      <c r="B125" t="s">
        <v>149</v>
      </c>
      <c r="D125">
        <f t="shared" si="5"/>
        <v>1.21586702261922E-07</v>
      </c>
      <c r="F125">
        <f t="shared" si="6"/>
        <v>-8.24569064833414E-08</v>
      </c>
    </row>
    <row r="126" spans="2:6" ht="12.75">
      <c r="B126" t="s">
        <v>146</v>
      </c>
      <c r="D126">
        <f t="shared" si="5"/>
        <v>-6.05701794276214E-08</v>
      </c>
      <c r="F126">
        <f t="shared" si="6"/>
        <v>-1.237755321154E-07</v>
      </c>
    </row>
    <row r="127" spans="2:6" ht="12.75">
      <c r="B127" t="s">
        <v>147</v>
      </c>
      <c r="D127">
        <f t="shared" si="5"/>
        <v>-2.08383108546428E-08</v>
      </c>
      <c r="F127">
        <f t="shared" si="6"/>
        <v>-3.32593012519755E-07</v>
      </c>
    </row>
    <row r="128" spans="2:6" ht="12.75">
      <c r="B128" t="s">
        <v>156</v>
      </c>
      <c r="D128">
        <f t="shared" si="5"/>
        <v>-2.3428503248546E-08</v>
      </c>
      <c r="F128">
        <f t="shared" si="6"/>
        <v>-4.27257091234479E-08</v>
      </c>
    </row>
    <row r="129" spans="2:6" ht="12.75">
      <c r="B129" t="s">
        <v>157</v>
      </c>
      <c r="D129">
        <f t="shared" si="5"/>
        <v>-4.50612969160602E-09</v>
      </c>
      <c r="F129">
        <f t="shared" si="6"/>
        <v>-4.19594601147599E-08</v>
      </c>
    </row>
    <row r="130" spans="2:6" ht="12.75">
      <c r="B130" t="s">
        <v>158</v>
      </c>
      <c r="D130">
        <f t="shared" si="5"/>
        <v>1.23167041010674E-08</v>
      </c>
      <c r="F130">
        <f t="shared" si="6"/>
        <v>-1.1103475811014E-07</v>
      </c>
    </row>
    <row r="131" spans="2:6" ht="12.75">
      <c r="B131" t="s">
        <v>159</v>
      </c>
      <c r="D131">
        <f t="shared" si="5"/>
        <v>-6.84615599766403E-08</v>
      </c>
      <c r="F131">
        <f t="shared" si="6"/>
        <v>8.75970481289956E-08</v>
      </c>
    </row>
    <row r="132" spans="2:6" ht="12.75">
      <c r="B132" t="s">
        <v>160</v>
      </c>
      <c r="D132">
        <f t="shared" si="5"/>
        <v>4.49478368969025E-08</v>
      </c>
      <c r="F132">
        <f t="shared" si="6"/>
        <v>5.01987058310061E-08</v>
      </c>
    </row>
    <row r="133" spans="2:6" ht="12.75">
      <c r="B133" s="48" t="s">
        <v>173</v>
      </c>
      <c r="D133">
        <f t="shared" si="5"/>
        <v>8.53836646941275E-08</v>
      </c>
      <c r="F133">
        <f t="shared" si="6"/>
        <v>-8.53836647496387E-08</v>
      </c>
    </row>
    <row r="134" spans="2:6" ht="12.75">
      <c r="B134" s="48" t="s">
        <v>174</v>
      </c>
      <c r="D134">
        <f t="shared" si="5"/>
        <v>8.53836646941275E-08</v>
      </c>
      <c r="F134">
        <f t="shared" si="6"/>
        <v>-8.53836647496387E-08</v>
      </c>
    </row>
    <row r="135" spans="2:6" ht="12.75">
      <c r="B135" s="48" t="s">
        <v>175</v>
      </c>
      <c r="D135">
        <f t="shared" si="5"/>
        <v>8.53836646941275E-08</v>
      </c>
      <c r="F135">
        <f t="shared" si="6"/>
        <v>-8.53836647496387E-08</v>
      </c>
    </row>
    <row r="136" spans="2:6" ht="12.75">
      <c r="B136" t="s">
        <v>178</v>
      </c>
      <c r="D136">
        <f t="shared" si="5"/>
        <v>-1.2349621125729E-07</v>
      </c>
      <c r="F136">
        <f t="shared" si="6"/>
        <v>6.82058932249818E-08</v>
      </c>
    </row>
    <row r="137" spans="2:6" ht="12.75">
      <c r="B137" t="s">
        <v>179</v>
      </c>
      <c r="D137">
        <f t="shared" si="5"/>
        <v>1.17113514330747E-07</v>
      </c>
      <c r="F137">
        <f t="shared" si="6"/>
        <v>-8.77153662759422E-08</v>
      </c>
    </row>
    <row r="138" spans="2:6" ht="12.75">
      <c r="B138" t="s">
        <v>180</v>
      </c>
      <c r="D138">
        <f t="shared" si="5"/>
        <v>1.84348400100731E-07</v>
      </c>
      <c r="F138">
        <f t="shared" si="6"/>
        <v>-9.45533578794455E-08</v>
      </c>
    </row>
    <row r="139" spans="2:6" ht="12.75">
      <c r="B139" t="s">
        <v>181</v>
      </c>
      <c r="D139">
        <f t="shared" si="5"/>
        <v>-1.35881502716373E-08</v>
      </c>
      <c r="F139">
        <f t="shared" si="6"/>
        <v>4.6306474058011E-08</v>
      </c>
    </row>
    <row r="140" spans="4:6" ht="12.75">
      <c r="D140">
        <f t="shared" si="5"/>
        <v>-4.30987467936461E-11</v>
      </c>
      <c r="F140">
        <f t="shared" si="6"/>
        <v>9.25920173866501E-11</v>
      </c>
    </row>
    <row r="141" spans="4:6" ht="12.75">
      <c r="D141">
        <f t="shared" si="5"/>
        <v>-4.30987467936461E-11</v>
      </c>
      <c r="F141">
        <f t="shared" si="6"/>
        <v>9.25920173866501E-11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Минжилкомхоз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Зайцев К.В.</dc:creator>
  <cp:keywords/>
  <dc:description/>
  <cp:lastModifiedBy>Климанова</cp:lastModifiedBy>
  <cp:lastPrinted>2010-12-07T10:14:51Z</cp:lastPrinted>
  <dcterms:created xsi:type="dcterms:W3CDTF">2010-08-16T12:47:39Z</dcterms:created>
  <dcterms:modified xsi:type="dcterms:W3CDTF">2010-12-09T06:08:43Z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