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прил-2 2019-2020" sheetId="1" r:id="rId1"/>
  </sheets>
  <definedNames>
    <definedName name="_xlnm.Print_Titles" localSheetId="0">'прил-2 2019-2020'!$10:$10</definedName>
  </definedNames>
  <calcPr fullCalcOnLoad="1"/>
</workbook>
</file>

<file path=xl/sharedStrings.xml><?xml version="1.0" encoding="utf-8"?>
<sst xmlns="http://schemas.openxmlformats.org/spreadsheetml/2006/main" count="133" uniqueCount="95">
  <si>
    <t>1 00 00000 00 0000 000</t>
  </si>
  <si>
    <t>1 08 00000 00 0000 000</t>
  </si>
  <si>
    <t>000</t>
  </si>
  <si>
    <t>2 02 00000 00 0000 000</t>
  </si>
  <si>
    <t>Единый налог на вмененный доход для отдельных видов деятельности</t>
  </si>
  <si>
    <t xml:space="preserve"> Коды </t>
  </si>
  <si>
    <t xml:space="preserve"> Наименования</t>
  </si>
  <si>
    <t>БЕЗВОЗМЕЗДНЫЕ ПОСТУПЛЕНИЯ ОТ ДРУГИХ БЮДЖЕТОВ БЮДЖЕТНОЙ СИСТЕМЫ РОССИЙСКОЙ ФЕДЕРАЦИИ</t>
  </si>
  <si>
    <t>2 02 01003 02 0000 151</t>
  </si>
  <si>
    <t xml:space="preserve">1 05 02000 02 0000 110 </t>
  </si>
  <si>
    <t xml:space="preserve">1 06 01000 00 0000 110 </t>
  </si>
  <si>
    <t xml:space="preserve">1 06 06000 00 0000 110 </t>
  </si>
  <si>
    <t>Налог на имущество физических лиц</t>
  </si>
  <si>
    <t xml:space="preserve">         Дотации бюджетам субъектов Российской Федерации на поддержку мер по обеспечению сбалансированности бюджетов</t>
  </si>
  <si>
    <t>1 01 00000 00 0000 000</t>
  </si>
  <si>
    <t>НАЛОГИ НА СОВОКУПНЫЙ ДОХОД</t>
  </si>
  <si>
    <t>1 05 00000 00 0000 000</t>
  </si>
  <si>
    <t>НАЛОГИ НА ИМУЩЕСТВО</t>
  </si>
  <si>
    <t>1 06 00000 00 0000 000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</si>
  <si>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</si>
  <si>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</si>
  <si>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</si>
  <si>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Дотации бюджетам муниципальных районов (городских округов) Московской области на выравнивание бюджетной обеспеченности муниципальных районов (городских округов) Московской области из бюджета Московской области</t>
  </si>
  <si>
    <t>Дотации бюджетам поселений Московской области, в том числе городским округам по осуществлению ими полномочий по решению вопросов местного значения, отнесенных в соответствии с законодательством Российской Федерации к полномочиям органов местного самоуправления поселений, на сбалансированность бюджетов поселений, в том числе городских округов, из бюджета Московской области</t>
  </si>
  <si>
    <t>ПЛАТЕЖИ ПРИ ПОЛЬЗОВАНИИ ПРИРОДНЫМИ РЕСУРСАМИ</t>
  </si>
  <si>
    <t>1 12 00000 00 0000 000</t>
  </si>
  <si>
    <t>ДОХОДЫ ОТ ПРОДАЖИ МАТЕРИАЛЬНЫХ И НЕМАТЕРИАЛЬНЫХ АКТИВОВ</t>
  </si>
  <si>
    <t>1 14 00000 00 0000 000</t>
  </si>
  <si>
    <t>ШТРАФЫ, САНКЦИИ, ВОЗМЕЩЕНИЕ УЩЕРБА</t>
  </si>
  <si>
    <t>1 16 00000 00 0000 000</t>
  </si>
  <si>
    <t>ВСЕГО ДОХОДОВ</t>
  </si>
  <si>
    <t xml:space="preserve">000 </t>
  </si>
  <si>
    <t>Субвенции  бюджетам субъектов Российской Федерации и муниципальных образований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</si>
  <si>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</si>
  <si>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</si>
  <si>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</si>
  <si>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 xml:space="preserve">ГОСУДАРСТВЕННАЯ ПОШЛИНА </t>
  </si>
  <si>
    <t>2 00 00000 00 0000 000</t>
  </si>
  <si>
    <t xml:space="preserve">БЕЗВОЗМЕЗДНЫЕ ПОСТУПЛЕНИЯ </t>
  </si>
  <si>
    <t>1 05 01000 00 0000 110</t>
  </si>
  <si>
    <t>Субвенции бюджетам городских округов на обеспечение предоставления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</si>
  <si>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1 03 00000 00 0000 000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</si>
  <si>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</si>
  <si>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</si>
  <si>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</si>
  <si>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1 05 04000 02 0000 110</t>
  </si>
  <si>
    <t>Налог, взимаемый в связи с применением патентной системы налогообложения</t>
  </si>
  <si>
    <t>Субсидии  бюджетам субъектов  Российской Федерации и муниципальных образований (межбюджетные субсидии)</t>
  </si>
  <si>
    <t>Налог, взимаемый в связи с применением упрощенной системы налогообложения</t>
  </si>
  <si>
    <t>113 00000 00 0000 000</t>
  </si>
  <si>
    <t>Доходы от оказания платных услуг (работ) и компенсации затрат государства</t>
  </si>
  <si>
    <t xml:space="preserve">1 05 03000 02 0000 110 </t>
  </si>
  <si>
    <t>Единый сельскохозяйственный налог</t>
  </si>
  <si>
    <t>1 17 00000 00 0000 000</t>
  </si>
  <si>
    <t>ПРОЧИЕ НЕНАЛОГОВЫЕ ДОХОДЫ</t>
  </si>
  <si>
    <t>Возврат остатков субсидий. Субвенций и иных межбюджетных трансфертов, имеющих целевое назначение, прошлых лет</t>
  </si>
  <si>
    <t>1 09 00000 00 0000 000</t>
  </si>
  <si>
    <t>Задолженность и перерасчеты по отмененным налогам и сборам</t>
  </si>
  <si>
    <t>202 49999 04 0000 150</t>
  </si>
  <si>
    <t>2 19 60010 04 0000 150</t>
  </si>
  <si>
    <t>2 02 35082 04 0000 150</t>
  </si>
  <si>
    <t>2 02 35118 04 0000 150</t>
  </si>
  <si>
    <t>2 02 30029 04 0000 150</t>
  </si>
  <si>
    <t>2 02 30024 04 0000 150</t>
  </si>
  <si>
    <t>2 02 30022 04 0000 150</t>
  </si>
  <si>
    <t>2 02 30000 00 0000 150</t>
  </si>
  <si>
    <t>2 02 20000 00 0000 150</t>
  </si>
  <si>
    <t>Прочие межбюджетные трансферты, передаваемые бюджетам городских округов</t>
  </si>
  <si>
    <t>2 02 35120 04 0000 150</t>
  </si>
  <si>
    <t>Субвенции бюджетам городских округов на осуществление полномочий по составлению(изменению) списков кандидатов в присяжные заседатели федеральных судов общей юрисдикции в Российской Федерации</t>
  </si>
  <si>
    <t>Темп роста 2022 года к 2021 году, %</t>
  </si>
  <si>
    <t>2 02 35469 04 0000 150</t>
  </si>
  <si>
    <t>Субвенции бюджетам городских округов на проведение Всероссийской переписи населения 2020 года</t>
  </si>
  <si>
    <t xml:space="preserve">        Сведения о прогнозируемых объемах поступлений по видам доходов на 2021 финансовый год и плановый период в сравнении с ожидаемым исполнением 2020 года</t>
  </si>
  <si>
    <t>Ожидаемое исполнение 2020 года                      тыс. руб.</t>
  </si>
  <si>
    <t>2021 год                          тыс. руб.</t>
  </si>
  <si>
    <t>2022 год                              тыс. руб.</t>
  </si>
  <si>
    <t>2023 год                        тыс. руб.</t>
  </si>
  <si>
    <t>2 02 15000 00 0000 150</t>
  </si>
  <si>
    <t>Дотации бюджетам городских округов на выравнивание бюджетной обеспеченности</t>
  </si>
  <si>
    <t>2 02 30021 04 0000 150</t>
  </si>
  <si>
    <t>Субвенции бюджетам городских округов на ежемесячное денежное вознаграждение за классное ркуоводство</t>
  </si>
  <si>
    <t>2 02 39999 04 0001 150</t>
  </si>
  <si>
    <t>2 02 39999 04 0002 150</t>
  </si>
  <si>
    <t>2 02 39999 04 0003 150</t>
  </si>
  <si>
    <t>2 02 39999 04 0004 150</t>
  </si>
  <si>
    <t>Субвенции на выплату компенсации родительской платы за присмотр и уход за детьми, осваивающими образовательные  программы дошкольного образования</t>
  </si>
  <si>
    <t>2 02 35303 04 0000 150</t>
  </si>
  <si>
    <t>Субвенции бюджетам городских округов  на ежемесячное денежное вознагрждение за классное руководство педагогическим работникам государственных и муниципальнвх общеобразовательных организаций</t>
  </si>
  <si>
    <t>Темп роста 2021 года              к ожидаемому исполнению 2020 года, %</t>
  </si>
  <si>
    <t>Темп роста 2023 года к 2022 году, %</t>
  </si>
  <si>
    <t>Субвенции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</si>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</sst>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"/>
    <numFmt numFmtId="177" formatCode="[$€-2]\ ###,000_);[Red]\([$€-2]\ ###,000\)"/>
    <numFmt numFmtId="178" formatCode="0.0%"/>
  </numFmts>
  <fonts count="45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 Cyr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 wrapText="1"/>
    </xf>
    <xf numFmtId="0" fontId="4" fillId="0" borderId="0" xfId="0" applyFont="1" applyFill="1" applyBorder="1" applyAlignment="1">
      <alignment horizontal="justify" vertical="top" wrapText="1"/>
    </xf>
    <xf numFmtId="172" fontId="4" fillId="0" borderId="0" xfId="0" applyNumberFormat="1" applyFont="1" applyFill="1" applyBorder="1" applyAlignment="1">
      <alignment horizontal="justify" vertical="top" wrapText="1"/>
    </xf>
    <xf numFmtId="172" fontId="4" fillId="0" borderId="0" xfId="0" applyNumberFormat="1" applyFont="1" applyFill="1" applyBorder="1" applyAlignment="1">
      <alignment horizontal="left" vertical="top" wrapText="1"/>
    </xf>
    <xf numFmtId="2" fontId="4" fillId="0" borderId="0" xfId="0" applyNumberFormat="1" applyFont="1" applyBorder="1" applyAlignment="1">
      <alignment/>
    </xf>
    <xf numFmtId="172" fontId="4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left" vertical="top" wrapText="1"/>
    </xf>
    <xf numFmtId="172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178" fontId="3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172" fontId="4" fillId="0" borderId="11" xfId="0" applyNumberFormat="1" applyFont="1" applyFill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178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178" fontId="3" fillId="0" borderId="15" xfId="0" applyNumberFormat="1" applyFont="1" applyFill="1" applyBorder="1" applyAlignment="1">
      <alignment horizontal="center" vertical="center" wrapText="1"/>
    </xf>
    <xf numFmtId="178" fontId="3" fillId="0" borderId="15" xfId="0" applyNumberFormat="1" applyFont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 wrapText="1"/>
    </xf>
    <xf numFmtId="172" fontId="3" fillId="34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="90" zoomScaleNormal="90" zoomScalePageLayoutView="0" workbookViewId="0" topLeftCell="A47">
      <selection activeCell="C50" sqref="C50"/>
    </sheetView>
  </sheetViews>
  <sheetFormatPr defaultColWidth="9.00390625" defaultRowHeight="12.75"/>
  <cols>
    <col min="1" max="1" width="5.125" style="7" customWidth="1"/>
    <col min="2" max="2" width="25.375" style="4" customWidth="1"/>
    <col min="3" max="3" width="63.125" style="15" customWidth="1"/>
    <col min="4" max="4" width="17.625" style="15" customWidth="1"/>
    <col min="5" max="5" width="20.00390625" style="15" customWidth="1"/>
    <col min="6" max="6" width="16.625" style="15" customWidth="1"/>
    <col min="7" max="7" width="20.375" style="13" customWidth="1"/>
    <col min="8" max="8" width="14.00390625" style="13" customWidth="1"/>
    <col min="9" max="9" width="18.875" style="2" customWidth="1"/>
    <col min="10" max="10" width="15.25390625" style="2" customWidth="1"/>
    <col min="11" max="11" width="11.00390625" style="2" customWidth="1"/>
    <col min="12" max="16384" width="9.125" style="2" customWidth="1"/>
  </cols>
  <sheetData>
    <row r="1" spans="3:9" ht="15.75">
      <c r="C1" s="19"/>
      <c r="D1" s="19"/>
      <c r="E1" s="19"/>
      <c r="F1" s="19"/>
      <c r="G1" s="79"/>
      <c r="H1" s="79"/>
      <c r="I1" s="79"/>
    </row>
    <row r="2" spans="3:9" ht="15.75">
      <c r="C2" s="19"/>
      <c r="D2" s="19"/>
      <c r="E2" s="19"/>
      <c r="F2" s="19"/>
      <c r="G2" s="20"/>
      <c r="H2" s="20"/>
      <c r="I2" s="20"/>
    </row>
    <row r="3" spans="3:9" ht="15.75">
      <c r="C3" s="19"/>
      <c r="D3" s="19"/>
      <c r="E3" s="19"/>
      <c r="F3" s="19"/>
      <c r="G3" s="79"/>
      <c r="H3" s="79"/>
      <c r="I3" s="79"/>
    </row>
    <row r="4" spans="3:9" ht="15.75">
      <c r="C4" s="19"/>
      <c r="D4" s="19"/>
      <c r="E4" s="19"/>
      <c r="F4" s="19"/>
      <c r="G4" s="80"/>
      <c r="H4" s="80"/>
      <c r="I4" s="80"/>
    </row>
    <row r="6" spans="1:10" ht="16.5">
      <c r="A6" s="85" t="s">
        <v>73</v>
      </c>
      <c r="B6" s="85"/>
      <c r="C6" s="85"/>
      <c r="D6" s="85"/>
      <c r="E6" s="85"/>
      <c r="F6" s="85"/>
      <c r="G6" s="85"/>
      <c r="H6" s="85"/>
      <c r="I6" s="86"/>
      <c r="J6" s="13"/>
    </row>
    <row r="7" spans="2:8" ht="16.5">
      <c r="B7" s="81"/>
      <c r="C7" s="82"/>
      <c r="D7" s="82"/>
      <c r="E7" s="82"/>
      <c r="F7" s="82"/>
      <c r="G7" s="82"/>
      <c r="H7" s="21"/>
    </row>
    <row r="8" spans="2:9" ht="18" customHeight="1" thickBot="1">
      <c r="B8" s="5"/>
      <c r="C8" s="14"/>
      <c r="D8" s="14"/>
      <c r="E8" s="14"/>
      <c r="F8" s="14"/>
      <c r="I8" s="9"/>
    </row>
    <row r="9" spans="2:9" ht="18" customHeight="1" hidden="1">
      <c r="B9" s="5"/>
      <c r="C9" s="14"/>
      <c r="D9" s="14"/>
      <c r="E9" s="14"/>
      <c r="F9" s="14"/>
      <c r="I9" s="9"/>
    </row>
    <row r="10" spans="1:10" s="3" customFormat="1" ht="85.5" customHeight="1" thickBot="1">
      <c r="A10" s="83" t="s">
        <v>5</v>
      </c>
      <c r="B10" s="84"/>
      <c r="C10" s="73" t="s">
        <v>6</v>
      </c>
      <c r="D10" s="73" t="s">
        <v>74</v>
      </c>
      <c r="E10" s="74" t="s">
        <v>75</v>
      </c>
      <c r="F10" s="73" t="s">
        <v>89</v>
      </c>
      <c r="G10" s="75" t="s">
        <v>76</v>
      </c>
      <c r="H10" s="76" t="s">
        <v>70</v>
      </c>
      <c r="I10" s="77" t="s">
        <v>77</v>
      </c>
      <c r="J10" s="78" t="s">
        <v>90</v>
      </c>
    </row>
    <row r="11" spans="1:10" s="3" customFormat="1" ht="34.5" customHeight="1">
      <c r="A11" s="67" t="s">
        <v>2</v>
      </c>
      <c r="B11" s="68" t="s">
        <v>0</v>
      </c>
      <c r="C11" s="69" t="s">
        <v>42</v>
      </c>
      <c r="D11" s="70">
        <f>SUM(D12+D13+D19+D22+D23+D24+D25+D26+D27+D28+D29+D14)</f>
        <v>1514923</v>
      </c>
      <c r="E11" s="70">
        <f>SUM(E12+E13+E19+E22+E24+E25+E26+E27+E28+E14+E29)</f>
        <v>1637900</v>
      </c>
      <c r="F11" s="71">
        <f aca="true" t="shared" si="0" ref="F11:F46">E11/D11</f>
        <v>1.0811770631246604</v>
      </c>
      <c r="G11" s="70">
        <f>SUM(G12+G13+G19+G22+G24+G25+G26+G27+G28+G14+G29)</f>
        <v>1648800</v>
      </c>
      <c r="H11" s="71">
        <f>G11/E11</f>
        <v>1.006654862934245</v>
      </c>
      <c r="I11" s="70">
        <f>SUM(I12+I13+I19+I22+I24+I25+I26+I27+I28+I14+I29)</f>
        <v>1736400</v>
      </c>
      <c r="J11" s="72">
        <f>I11/G11</f>
        <v>1.0531295487627366</v>
      </c>
    </row>
    <row r="12" spans="1:10" s="1" customFormat="1" ht="21" customHeight="1">
      <c r="A12" s="23" t="s">
        <v>2</v>
      </c>
      <c r="B12" s="22" t="s">
        <v>14</v>
      </c>
      <c r="C12" s="24" t="s">
        <v>43</v>
      </c>
      <c r="D12" s="42">
        <v>465643</v>
      </c>
      <c r="E12" s="42">
        <v>429803</v>
      </c>
      <c r="F12" s="50">
        <f t="shared" si="0"/>
        <v>0.923031163359054</v>
      </c>
      <c r="G12" s="43">
        <v>463328</v>
      </c>
      <c r="H12" s="50">
        <f>G12/E12</f>
        <v>1.0780008515529207</v>
      </c>
      <c r="I12" s="43">
        <v>506882</v>
      </c>
      <c r="J12" s="40">
        <f aca="true" t="shared" si="1" ref="J12:J53">I12/G12</f>
        <v>1.0940025208923267</v>
      </c>
    </row>
    <row r="13" spans="1:10" s="1" customFormat="1" ht="42" customHeight="1">
      <c r="A13" s="26" t="s">
        <v>2</v>
      </c>
      <c r="B13" s="27" t="s">
        <v>41</v>
      </c>
      <c r="C13" s="28" t="s">
        <v>44</v>
      </c>
      <c r="D13" s="43">
        <v>3683.6</v>
      </c>
      <c r="E13" s="43">
        <v>3714</v>
      </c>
      <c r="F13" s="50">
        <f t="shared" si="0"/>
        <v>1.0082527961776524</v>
      </c>
      <c r="G13" s="43">
        <v>3714</v>
      </c>
      <c r="H13" s="50">
        <f>G13/E13</f>
        <v>1</v>
      </c>
      <c r="I13" s="43">
        <v>3712</v>
      </c>
      <c r="J13" s="40">
        <f t="shared" si="1"/>
        <v>0.9994614970382337</v>
      </c>
    </row>
    <row r="14" spans="1:10" s="1" customFormat="1" ht="24.75" customHeight="1">
      <c r="A14" s="23" t="s">
        <v>2</v>
      </c>
      <c r="B14" s="22" t="s">
        <v>16</v>
      </c>
      <c r="C14" s="24" t="s">
        <v>15</v>
      </c>
      <c r="D14" s="42">
        <f>SUM(D15:D18)</f>
        <v>371965</v>
      </c>
      <c r="E14" s="42">
        <f>SUM(E15:E18)</f>
        <v>466092</v>
      </c>
      <c r="F14" s="50">
        <f t="shared" si="0"/>
        <v>1.2530533786781015</v>
      </c>
      <c r="G14" s="42">
        <f>SUM(G16,G15,G18)</f>
        <v>507604</v>
      </c>
      <c r="H14" s="50">
        <f>G14/E14</f>
        <v>1.089063961621311</v>
      </c>
      <c r="I14" s="42">
        <f>SUM(I16,I15,I18)</f>
        <v>570694</v>
      </c>
      <c r="J14" s="40">
        <f t="shared" si="1"/>
        <v>1.1242898007107902</v>
      </c>
    </row>
    <row r="15" spans="1:10" s="1" customFormat="1" ht="35.25" customHeight="1">
      <c r="A15" s="29" t="s">
        <v>2</v>
      </c>
      <c r="B15" s="30" t="s">
        <v>39</v>
      </c>
      <c r="C15" s="31" t="s">
        <v>48</v>
      </c>
      <c r="D15" s="45">
        <v>313158</v>
      </c>
      <c r="E15" s="45">
        <v>421735</v>
      </c>
      <c r="F15" s="50">
        <f t="shared" si="0"/>
        <v>1.346716354044923</v>
      </c>
      <c r="G15" s="45">
        <v>474880</v>
      </c>
      <c r="H15" s="50">
        <f>G15/E15</f>
        <v>1.1260151516947847</v>
      </c>
      <c r="I15" s="45">
        <v>531860</v>
      </c>
      <c r="J15" s="40">
        <f t="shared" si="1"/>
        <v>1.1199882075471699</v>
      </c>
    </row>
    <row r="16" spans="1:10" s="1" customFormat="1" ht="37.5" customHeight="1">
      <c r="A16" s="29" t="s">
        <v>2</v>
      </c>
      <c r="B16" s="30" t="s">
        <v>9</v>
      </c>
      <c r="C16" s="31" t="s">
        <v>4</v>
      </c>
      <c r="D16" s="45">
        <v>38541</v>
      </c>
      <c r="E16" s="45">
        <v>14147</v>
      </c>
      <c r="F16" s="50">
        <f t="shared" si="0"/>
        <v>0.36706364650631795</v>
      </c>
      <c r="G16" s="45">
        <v>0</v>
      </c>
      <c r="H16" s="50"/>
      <c r="I16" s="45">
        <v>0</v>
      </c>
      <c r="J16" s="40"/>
    </row>
    <row r="17" spans="1:10" s="1" customFormat="1" ht="24" customHeight="1">
      <c r="A17" s="29" t="s">
        <v>2</v>
      </c>
      <c r="B17" s="30" t="s">
        <v>51</v>
      </c>
      <c r="C17" s="31" t="s">
        <v>52</v>
      </c>
      <c r="D17" s="45">
        <v>16</v>
      </c>
      <c r="E17" s="44">
        <v>0</v>
      </c>
      <c r="F17" s="50">
        <f t="shared" si="0"/>
        <v>0</v>
      </c>
      <c r="G17" s="45">
        <v>0</v>
      </c>
      <c r="H17" s="50"/>
      <c r="I17" s="45">
        <v>0</v>
      </c>
      <c r="J17" s="40"/>
    </row>
    <row r="18" spans="1:10" ht="19.5" customHeight="1">
      <c r="A18" s="29" t="s">
        <v>2</v>
      </c>
      <c r="B18" s="30" t="s">
        <v>45</v>
      </c>
      <c r="C18" s="31" t="s">
        <v>46</v>
      </c>
      <c r="D18" s="45">
        <v>20250</v>
      </c>
      <c r="E18" s="45">
        <v>30210</v>
      </c>
      <c r="F18" s="50">
        <f t="shared" si="0"/>
        <v>1.4918518518518518</v>
      </c>
      <c r="G18" s="48">
        <v>32724</v>
      </c>
      <c r="H18" s="50">
        <f>G18/E18</f>
        <v>1.0832174776564052</v>
      </c>
      <c r="I18" s="48">
        <v>38834</v>
      </c>
      <c r="J18" s="41">
        <f t="shared" si="1"/>
        <v>1.18671311575602</v>
      </c>
    </row>
    <row r="19" spans="1:10" s="1" customFormat="1" ht="30.75" customHeight="1">
      <c r="A19" s="23" t="s">
        <v>2</v>
      </c>
      <c r="B19" s="22" t="s">
        <v>18</v>
      </c>
      <c r="C19" s="24" t="s">
        <v>17</v>
      </c>
      <c r="D19" s="42">
        <f>SUM(D20:D21)</f>
        <v>274525</v>
      </c>
      <c r="E19" s="42">
        <f>SUM(E20:E21)</f>
        <v>310675</v>
      </c>
      <c r="F19" s="50">
        <f t="shared" si="0"/>
        <v>1.1316819961752118</v>
      </c>
      <c r="G19" s="42">
        <f>SUM(G21,G20)</f>
        <v>310675</v>
      </c>
      <c r="H19" s="50">
        <f>G19/E19</f>
        <v>1</v>
      </c>
      <c r="I19" s="42">
        <f>SUM(I21,I20)</f>
        <v>310675</v>
      </c>
      <c r="J19" s="40">
        <f t="shared" si="1"/>
        <v>1</v>
      </c>
    </row>
    <row r="20" spans="1:10" ht="24" customHeight="1">
      <c r="A20" s="29" t="s">
        <v>2</v>
      </c>
      <c r="B20" s="30" t="s">
        <v>10</v>
      </c>
      <c r="C20" s="34" t="s">
        <v>12</v>
      </c>
      <c r="D20" s="45">
        <v>111776</v>
      </c>
      <c r="E20" s="45">
        <v>129658</v>
      </c>
      <c r="F20" s="50">
        <f t="shared" si="0"/>
        <v>1.1599806756369884</v>
      </c>
      <c r="G20" s="45">
        <v>129658</v>
      </c>
      <c r="H20" s="50">
        <f>G20/E20</f>
        <v>1</v>
      </c>
      <c r="I20" s="45">
        <v>129658</v>
      </c>
      <c r="J20" s="40">
        <f t="shared" si="1"/>
        <v>1</v>
      </c>
    </row>
    <row r="21" spans="1:10" ht="24.75" customHeight="1">
      <c r="A21" s="29" t="s">
        <v>2</v>
      </c>
      <c r="B21" s="30" t="s">
        <v>11</v>
      </c>
      <c r="C21" s="34" t="s">
        <v>19</v>
      </c>
      <c r="D21" s="45">
        <v>162749</v>
      </c>
      <c r="E21" s="45">
        <v>181017</v>
      </c>
      <c r="F21" s="50">
        <f t="shared" si="0"/>
        <v>1.1122464654160702</v>
      </c>
      <c r="G21" s="45">
        <v>181017</v>
      </c>
      <c r="H21" s="50">
        <f>G21/E21</f>
        <v>1</v>
      </c>
      <c r="I21" s="45">
        <v>181017</v>
      </c>
      <c r="J21" s="40">
        <f t="shared" si="1"/>
        <v>1</v>
      </c>
    </row>
    <row r="22" spans="1:10" s="1" customFormat="1" ht="20.25" customHeight="1">
      <c r="A22" s="23" t="s">
        <v>2</v>
      </c>
      <c r="B22" s="22" t="s">
        <v>1</v>
      </c>
      <c r="C22" s="24" t="s">
        <v>36</v>
      </c>
      <c r="D22" s="42">
        <v>15320</v>
      </c>
      <c r="E22" s="42">
        <v>17435</v>
      </c>
      <c r="F22" s="50">
        <f t="shared" si="0"/>
        <v>1.1380548302872062</v>
      </c>
      <c r="G22" s="42">
        <v>17870</v>
      </c>
      <c r="H22" s="50">
        <f>G22/E22</f>
        <v>1.0249498135933468</v>
      </c>
      <c r="I22" s="42">
        <v>18200</v>
      </c>
      <c r="J22" s="40">
        <f t="shared" si="1"/>
        <v>1.0184667039731394</v>
      </c>
    </row>
    <row r="23" spans="1:10" s="1" customFormat="1" ht="33.75" customHeight="1">
      <c r="A23" s="23" t="s">
        <v>2</v>
      </c>
      <c r="B23" s="22" t="s">
        <v>56</v>
      </c>
      <c r="C23" s="24" t="s">
        <v>57</v>
      </c>
      <c r="D23" s="42">
        <v>-3.2</v>
      </c>
      <c r="E23" s="42">
        <v>0</v>
      </c>
      <c r="F23" s="50"/>
      <c r="G23" s="42">
        <v>0</v>
      </c>
      <c r="H23" s="50"/>
      <c r="I23" s="42">
        <v>0</v>
      </c>
      <c r="J23" s="40"/>
    </row>
    <row r="24" spans="1:10" s="1" customFormat="1" ht="47.25">
      <c r="A24" s="23" t="s">
        <v>2</v>
      </c>
      <c r="B24" s="22" t="s">
        <v>21</v>
      </c>
      <c r="C24" s="25" t="s">
        <v>20</v>
      </c>
      <c r="D24" s="42">
        <v>268529.2</v>
      </c>
      <c r="E24" s="42">
        <v>322688</v>
      </c>
      <c r="F24" s="50">
        <f t="shared" si="0"/>
        <v>1.201686818416768</v>
      </c>
      <c r="G24" s="42">
        <v>323929</v>
      </c>
      <c r="H24" s="50">
        <f aca="true" t="shared" si="2" ref="H24:H50">G24/E24</f>
        <v>1.003845820111067</v>
      </c>
      <c r="I24" s="42">
        <v>304507</v>
      </c>
      <c r="J24" s="40">
        <f t="shared" si="1"/>
        <v>0.9400424167024255</v>
      </c>
    </row>
    <row r="25" spans="1:10" s="1" customFormat="1" ht="28.5" customHeight="1">
      <c r="A25" s="23" t="s">
        <v>2</v>
      </c>
      <c r="B25" s="22" t="s">
        <v>25</v>
      </c>
      <c r="C25" s="24" t="s">
        <v>24</v>
      </c>
      <c r="D25" s="42">
        <v>317</v>
      </c>
      <c r="E25" s="42">
        <v>315</v>
      </c>
      <c r="F25" s="50">
        <f t="shared" si="0"/>
        <v>0.9936908517350158</v>
      </c>
      <c r="G25" s="42">
        <v>315</v>
      </c>
      <c r="H25" s="50">
        <f t="shared" si="2"/>
        <v>1</v>
      </c>
      <c r="I25" s="42">
        <v>315</v>
      </c>
      <c r="J25" s="40">
        <f t="shared" si="1"/>
        <v>1</v>
      </c>
    </row>
    <row r="26" spans="1:10" s="17" customFormat="1" ht="33.75" customHeight="1">
      <c r="A26" s="26" t="s">
        <v>2</v>
      </c>
      <c r="B26" s="32" t="s">
        <v>49</v>
      </c>
      <c r="C26" s="33" t="s">
        <v>50</v>
      </c>
      <c r="D26" s="43">
        <v>12184</v>
      </c>
      <c r="E26" s="43">
        <v>12185</v>
      </c>
      <c r="F26" s="50">
        <f t="shared" si="0"/>
        <v>1.0000820748522652</v>
      </c>
      <c r="G26" s="53">
        <v>14365</v>
      </c>
      <c r="H26" s="50">
        <f t="shared" si="2"/>
        <v>1.1789084940500616</v>
      </c>
      <c r="I26" s="53">
        <v>14415</v>
      </c>
      <c r="J26" s="40">
        <f t="shared" si="1"/>
        <v>1.003480682213714</v>
      </c>
    </row>
    <row r="27" spans="1:10" s="1" customFormat="1" ht="34.5" customHeight="1">
      <c r="A27" s="23" t="s">
        <v>2</v>
      </c>
      <c r="B27" s="22" t="s">
        <v>27</v>
      </c>
      <c r="C27" s="25" t="s">
        <v>26</v>
      </c>
      <c r="D27" s="42">
        <v>93650.4</v>
      </c>
      <c r="E27" s="42">
        <v>73000</v>
      </c>
      <c r="F27" s="50">
        <f t="shared" si="0"/>
        <v>0.7794948019442522</v>
      </c>
      <c r="G27" s="42">
        <v>6000</v>
      </c>
      <c r="H27" s="50">
        <f t="shared" si="2"/>
        <v>0.0821917808219178</v>
      </c>
      <c r="I27" s="42">
        <v>6000</v>
      </c>
      <c r="J27" s="40">
        <f t="shared" si="1"/>
        <v>1</v>
      </c>
    </row>
    <row r="28" spans="1:10" s="1" customFormat="1" ht="21" customHeight="1">
      <c r="A28" s="23" t="s">
        <v>2</v>
      </c>
      <c r="B28" s="22" t="s">
        <v>29</v>
      </c>
      <c r="C28" s="24" t="s">
        <v>28</v>
      </c>
      <c r="D28" s="42">
        <v>3930</v>
      </c>
      <c r="E28" s="42">
        <v>1993</v>
      </c>
      <c r="F28" s="50">
        <f t="shared" si="0"/>
        <v>0.5071246819338422</v>
      </c>
      <c r="G28" s="42">
        <v>1000</v>
      </c>
      <c r="H28" s="50">
        <f t="shared" si="2"/>
        <v>0.5017561465127948</v>
      </c>
      <c r="I28" s="42">
        <v>1000</v>
      </c>
      <c r="J28" s="40">
        <f t="shared" si="1"/>
        <v>1</v>
      </c>
    </row>
    <row r="29" spans="1:10" s="1" customFormat="1" ht="16.5" customHeight="1">
      <c r="A29" s="26" t="s">
        <v>2</v>
      </c>
      <c r="B29" s="22" t="s">
        <v>53</v>
      </c>
      <c r="C29" s="33" t="s">
        <v>54</v>
      </c>
      <c r="D29" s="46">
        <v>5179</v>
      </c>
      <c r="E29" s="46">
        <v>0</v>
      </c>
      <c r="F29" s="50"/>
      <c r="G29" s="46">
        <v>0</v>
      </c>
      <c r="H29" s="50"/>
      <c r="I29" s="46">
        <v>0</v>
      </c>
      <c r="J29" s="40"/>
    </row>
    <row r="30" spans="1:10" ht="28.5" customHeight="1">
      <c r="A30" s="23" t="s">
        <v>2</v>
      </c>
      <c r="B30" s="22" t="s">
        <v>37</v>
      </c>
      <c r="C30" s="24" t="s">
        <v>38</v>
      </c>
      <c r="D30" s="42">
        <f>SUM(D35,D36,D37,D51,D52)</f>
        <v>1968727.87</v>
      </c>
      <c r="E30" s="42">
        <f>SUM(E31,E52)</f>
        <v>2660904.41</v>
      </c>
      <c r="F30" s="50">
        <f t="shared" si="0"/>
        <v>1.3515856866495215</v>
      </c>
      <c r="G30" s="43">
        <f>SUM(G31)</f>
        <v>1842530.48</v>
      </c>
      <c r="H30" s="50">
        <f t="shared" si="2"/>
        <v>0.6924451976085829</v>
      </c>
      <c r="I30" s="43">
        <f>SUM(I31)</f>
        <v>1932081.31</v>
      </c>
      <c r="J30" s="40">
        <f t="shared" si="1"/>
        <v>1.0486020887969245</v>
      </c>
    </row>
    <row r="31" spans="1:10" ht="44.25" customHeight="1">
      <c r="A31" s="23" t="s">
        <v>2</v>
      </c>
      <c r="B31" s="22" t="s">
        <v>3</v>
      </c>
      <c r="C31" s="24" t="s">
        <v>7</v>
      </c>
      <c r="D31" s="42">
        <f>SUM(D35,D36,D37,D51,D52)</f>
        <v>1968727.87</v>
      </c>
      <c r="E31" s="42">
        <f>SUM(E36,E37,E51)</f>
        <v>2660904.41</v>
      </c>
      <c r="F31" s="50">
        <f t="shared" si="0"/>
        <v>1.3515856866495215</v>
      </c>
      <c r="G31" s="42">
        <f>SUM(G36,G37,G51)</f>
        <v>1842530.48</v>
      </c>
      <c r="H31" s="50">
        <f t="shared" si="2"/>
        <v>0.6924451976085829</v>
      </c>
      <c r="I31" s="42">
        <f>SUM(I36,I37,I51)</f>
        <v>1932081.31</v>
      </c>
      <c r="J31" s="40">
        <f t="shared" si="1"/>
        <v>1.0486020887969245</v>
      </c>
    </row>
    <row r="32" spans="1:10" s="1" customFormat="1" ht="78.75" hidden="1">
      <c r="A32" s="35"/>
      <c r="B32" s="36"/>
      <c r="C32" s="37" t="s">
        <v>22</v>
      </c>
      <c r="D32" s="47"/>
      <c r="E32" s="51"/>
      <c r="F32" s="50" t="e">
        <f t="shared" si="0"/>
        <v>#DIV/0!</v>
      </c>
      <c r="G32" s="49"/>
      <c r="H32" s="50" t="e">
        <f t="shared" si="2"/>
        <v>#DIV/0!</v>
      </c>
      <c r="I32" s="49"/>
      <c r="J32" s="40" t="e">
        <f t="shared" si="1"/>
        <v>#DIV/0!</v>
      </c>
    </row>
    <row r="33" spans="1:10" s="1" customFormat="1" ht="36.75" customHeight="1" hidden="1">
      <c r="A33" s="35"/>
      <c r="B33" s="36"/>
      <c r="C33" s="37" t="s">
        <v>23</v>
      </c>
      <c r="D33" s="47"/>
      <c r="E33" s="51"/>
      <c r="F33" s="50" t="e">
        <f t="shared" si="0"/>
        <v>#DIV/0!</v>
      </c>
      <c r="G33" s="49"/>
      <c r="H33" s="50" t="e">
        <f t="shared" si="2"/>
        <v>#DIV/0!</v>
      </c>
      <c r="I33" s="49"/>
      <c r="J33" s="40" t="e">
        <f t="shared" si="1"/>
        <v>#DIV/0!</v>
      </c>
    </row>
    <row r="34" spans="1:10" s="1" customFormat="1" ht="35.25" customHeight="1" hidden="1">
      <c r="A34" s="35" t="s">
        <v>2</v>
      </c>
      <c r="B34" s="36" t="s">
        <v>8</v>
      </c>
      <c r="C34" s="37" t="s">
        <v>13</v>
      </c>
      <c r="D34" s="47"/>
      <c r="E34" s="51"/>
      <c r="F34" s="50" t="e">
        <f t="shared" si="0"/>
        <v>#DIV/0!</v>
      </c>
      <c r="G34" s="49"/>
      <c r="H34" s="50" t="e">
        <f t="shared" si="2"/>
        <v>#DIV/0!</v>
      </c>
      <c r="I34" s="49"/>
      <c r="J34" s="40" t="e">
        <f t="shared" si="1"/>
        <v>#DIV/0!</v>
      </c>
    </row>
    <row r="35" spans="1:10" s="1" customFormat="1" ht="35.25" customHeight="1">
      <c r="A35" s="26" t="s">
        <v>2</v>
      </c>
      <c r="B35" s="32" t="s">
        <v>78</v>
      </c>
      <c r="C35" s="28" t="s">
        <v>79</v>
      </c>
      <c r="D35" s="43">
        <v>215</v>
      </c>
      <c r="E35" s="43">
        <v>0</v>
      </c>
      <c r="F35" s="50"/>
      <c r="G35" s="43">
        <v>0</v>
      </c>
      <c r="H35" s="50"/>
      <c r="I35" s="43">
        <v>0</v>
      </c>
      <c r="J35" s="40"/>
    </row>
    <row r="36" spans="1:10" s="1" customFormat="1" ht="35.25" customHeight="1">
      <c r="A36" s="26" t="s">
        <v>2</v>
      </c>
      <c r="B36" s="32" t="s">
        <v>66</v>
      </c>
      <c r="C36" s="33" t="s">
        <v>47</v>
      </c>
      <c r="D36" s="43">
        <v>554325.51</v>
      </c>
      <c r="E36" s="43">
        <v>214430.81</v>
      </c>
      <c r="F36" s="50">
        <f t="shared" si="0"/>
        <v>0.386831935625694</v>
      </c>
      <c r="G36" s="43">
        <v>359629.48</v>
      </c>
      <c r="H36" s="50">
        <f t="shared" si="2"/>
        <v>1.6771352959959438</v>
      </c>
      <c r="I36" s="43">
        <v>462912.31</v>
      </c>
      <c r="J36" s="40">
        <f t="shared" si="1"/>
        <v>1.287192334732959</v>
      </c>
    </row>
    <row r="37" spans="1:10" s="1" customFormat="1" ht="31.5">
      <c r="A37" s="26" t="s">
        <v>2</v>
      </c>
      <c r="B37" s="32" t="s">
        <v>65</v>
      </c>
      <c r="C37" s="28" t="s">
        <v>32</v>
      </c>
      <c r="D37" s="43">
        <f>SUM(D38:D50)</f>
        <v>1414954.26</v>
      </c>
      <c r="E37" s="43">
        <f>SUM(E39:E50)</f>
        <v>1468187</v>
      </c>
      <c r="F37" s="50">
        <f t="shared" si="0"/>
        <v>1.0376215270732496</v>
      </c>
      <c r="G37" s="43">
        <f>SUM(G39:G50)</f>
        <v>1482901</v>
      </c>
      <c r="H37" s="50">
        <f t="shared" si="2"/>
        <v>1.0100218841332882</v>
      </c>
      <c r="I37" s="43">
        <f>SUM(I39:I50)</f>
        <v>1469169</v>
      </c>
      <c r="J37" s="40">
        <f t="shared" si="1"/>
        <v>0.9907397729180842</v>
      </c>
    </row>
    <row r="38" spans="1:10" s="1" customFormat="1" ht="31.5">
      <c r="A38" s="29" t="s">
        <v>2</v>
      </c>
      <c r="B38" s="30" t="s">
        <v>80</v>
      </c>
      <c r="C38" s="34" t="s">
        <v>81</v>
      </c>
      <c r="D38" s="45">
        <v>9869</v>
      </c>
      <c r="E38" s="45">
        <v>0</v>
      </c>
      <c r="F38" s="54"/>
      <c r="G38" s="45">
        <v>0</v>
      </c>
      <c r="H38" s="54"/>
      <c r="I38" s="45">
        <v>0</v>
      </c>
      <c r="J38" s="41"/>
    </row>
    <row r="39" spans="1:10" s="1" customFormat="1" ht="44.25" customHeight="1">
      <c r="A39" s="38" t="s">
        <v>2</v>
      </c>
      <c r="B39" s="39" t="s">
        <v>64</v>
      </c>
      <c r="C39" s="31" t="s">
        <v>34</v>
      </c>
      <c r="D39" s="45">
        <v>32743</v>
      </c>
      <c r="E39" s="45">
        <v>42352</v>
      </c>
      <c r="F39" s="50">
        <f t="shared" si="0"/>
        <v>1.2934673059890665</v>
      </c>
      <c r="G39" s="45">
        <v>43791</v>
      </c>
      <c r="H39" s="50">
        <f t="shared" si="2"/>
        <v>1.033977143936532</v>
      </c>
      <c r="I39" s="45">
        <v>45291</v>
      </c>
      <c r="J39" s="40">
        <f t="shared" si="1"/>
        <v>1.0342536137562512</v>
      </c>
    </row>
    <row r="40" spans="1:10" s="1" customFormat="1" ht="45" customHeight="1">
      <c r="A40" s="38" t="s">
        <v>2</v>
      </c>
      <c r="B40" s="39" t="s">
        <v>63</v>
      </c>
      <c r="C40" s="31" t="s">
        <v>35</v>
      </c>
      <c r="D40" s="45">
        <v>35180.06</v>
      </c>
      <c r="E40" s="45">
        <v>12277</v>
      </c>
      <c r="F40" s="50">
        <f t="shared" si="0"/>
        <v>0.3489760961180851</v>
      </c>
      <c r="G40" s="45">
        <v>12264</v>
      </c>
      <c r="H40" s="50">
        <f t="shared" si="2"/>
        <v>0.9989411093915451</v>
      </c>
      <c r="I40" s="45">
        <v>12265</v>
      </c>
      <c r="J40" s="40">
        <f t="shared" si="1"/>
        <v>1.000081539465101</v>
      </c>
    </row>
    <row r="41" spans="1:10" s="1" customFormat="1" ht="67.5" customHeight="1">
      <c r="A41" s="38" t="s">
        <v>31</v>
      </c>
      <c r="B41" s="39" t="s">
        <v>62</v>
      </c>
      <c r="C41" s="31" t="s">
        <v>86</v>
      </c>
      <c r="D41" s="45">
        <v>37816</v>
      </c>
      <c r="E41" s="45">
        <v>36032</v>
      </c>
      <c r="F41" s="50">
        <f t="shared" si="0"/>
        <v>0.9528242013962344</v>
      </c>
      <c r="G41" s="45">
        <v>36032</v>
      </c>
      <c r="H41" s="50">
        <f t="shared" si="2"/>
        <v>1</v>
      </c>
      <c r="I41" s="45">
        <v>36032</v>
      </c>
      <c r="J41" s="40">
        <f t="shared" si="1"/>
        <v>1</v>
      </c>
    </row>
    <row r="42" spans="1:10" s="1" customFormat="1" ht="35.25" customHeight="1">
      <c r="A42" s="38" t="s">
        <v>2</v>
      </c>
      <c r="B42" s="39" t="s">
        <v>61</v>
      </c>
      <c r="C42" s="31" t="s">
        <v>33</v>
      </c>
      <c r="D42" s="45">
        <v>6822.2</v>
      </c>
      <c r="E42" s="45">
        <v>7547</v>
      </c>
      <c r="F42" s="50">
        <f t="shared" si="0"/>
        <v>1.1062413884084312</v>
      </c>
      <c r="G42" s="52">
        <v>7547</v>
      </c>
      <c r="H42" s="50">
        <f t="shared" si="2"/>
        <v>1</v>
      </c>
      <c r="I42" s="45">
        <v>7547</v>
      </c>
      <c r="J42" s="40">
        <f t="shared" si="1"/>
        <v>1</v>
      </c>
    </row>
    <row r="43" spans="1:10" s="1" customFormat="1" ht="67.5" customHeight="1">
      <c r="A43" s="38" t="s">
        <v>2</v>
      </c>
      <c r="B43" s="39" t="s">
        <v>60</v>
      </c>
      <c r="C43" s="31" t="s">
        <v>40</v>
      </c>
      <c r="D43" s="45">
        <v>38289</v>
      </c>
      <c r="E43" s="45">
        <v>29076</v>
      </c>
      <c r="F43" s="50">
        <f t="shared" si="0"/>
        <v>0.7593825903000861</v>
      </c>
      <c r="G43" s="45">
        <v>43614</v>
      </c>
      <c r="H43" s="50">
        <f t="shared" si="2"/>
        <v>1.5</v>
      </c>
      <c r="I43" s="45">
        <v>29076</v>
      </c>
      <c r="J43" s="40">
        <f t="shared" si="1"/>
        <v>0.6666666666666666</v>
      </c>
    </row>
    <row r="44" spans="1:10" s="1" customFormat="1" ht="67.5" customHeight="1">
      <c r="A44" s="38" t="s">
        <v>2</v>
      </c>
      <c r="B44" s="39" t="s">
        <v>68</v>
      </c>
      <c r="C44" s="31" t="s">
        <v>69</v>
      </c>
      <c r="D44" s="45">
        <v>1</v>
      </c>
      <c r="E44" s="45">
        <v>21</v>
      </c>
      <c r="F44" s="50">
        <f t="shared" si="0"/>
        <v>21</v>
      </c>
      <c r="G44" s="45">
        <v>729</v>
      </c>
      <c r="H44" s="50">
        <f t="shared" si="2"/>
        <v>34.714285714285715</v>
      </c>
      <c r="I44" s="45">
        <v>34</v>
      </c>
      <c r="J44" s="50">
        <f>I44/G44</f>
        <v>0.04663923182441701</v>
      </c>
    </row>
    <row r="45" spans="1:10" s="1" customFormat="1" ht="67.5" customHeight="1">
      <c r="A45" s="38" t="s">
        <v>2</v>
      </c>
      <c r="B45" s="39" t="s">
        <v>87</v>
      </c>
      <c r="C45" s="31" t="s">
        <v>88</v>
      </c>
      <c r="D45" s="45">
        <v>0</v>
      </c>
      <c r="E45" s="45">
        <v>30311</v>
      </c>
      <c r="F45" s="50"/>
      <c r="G45" s="45">
        <v>30311</v>
      </c>
      <c r="H45" s="50">
        <f t="shared" si="2"/>
        <v>1</v>
      </c>
      <c r="I45" s="45">
        <v>30311</v>
      </c>
      <c r="J45" s="50">
        <f>I45/G45</f>
        <v>1</v>
      </c>
    </row>
    <row r="46" spans="1:10" s="1" customFormat="1" ht="36" customHeight="1">
      <c r="A46" s="38" t="s">
        <v>2</v>
      </c>
      <c r="B46" s="39" t="s">
        <v>71</v>
      </c>
      <c r="C46" s="31" t="s">
        <v>72</v>
      </c>
      <c r="D46" s="45">
        <v>1720</v>
      </c>
      <c r="E46" s="45">
        <v>1958</v>
      </c>
      <c r="F46" s="50">
        <f t="shared" si="0"/>
        <v>1.1383720930232557</v>
      </c>
      <c r="G46" s="45">
        <v>0</v>
      </c>
      <c r="H46" s="50"/>
      <c r="I46" s="45">
        <v>0</v>
      </c>
      <c r="J46" s="50"/>
    </row>
    <row r="47" spans="1:10" s="1" customFormat="1" ht="114.75" customHeight="1">
      <c r="A47" s="38" t="s">
        <v>31</v>
      </c>
      <c r="B47" s="39" t="s">
        <v>82</v>
      </c>
      <c r="C47" s="31" t="s">
        <v>91</v>
      </c>
      <c r="D47" s="45">
        <v>619514</v>
      </c>
      <c r="E47" s="45">
        <v>677594</v>
      </c>
      <c r="F47" s="50">
        <f>E47/D47</f>
        <v>1.0937509079697956</v>
      </c>
      <c r="G47" s="45">
        <v>677594</v>
      </c>
      <c r="H47" s="50">
        <f t="shared" si="2"/>
        <v>1</v>
      </c>
      <c r="I47" s="45">
        <v>677594</v>
      </c>
      <c r="J47" s="40">
        <f t="shared" si="1"/>
        <v>1</v>
      </c>
    </row>
    <row r="48" spans="1:10" s="1" customFormat="1" ht="147.75" customHeight="1">
      <c r="A48" s="38" t="s">
        <v>2</v>
      </c>
      <c r="B48" s="39" t="s">
        <v>83</v>
      </c>
      <c r="C48" s="31" t="s">
        <v>92</v>
      </c>
      <c r="D48" s="45">
        <v>7623</v>
      </c>
      <c r="E48" s="45">
        <v>10280</v>
      </c>
      <c r="F48" s="50">
        <f>E48/D48</f>
        <v>1.3485504394595305</v>
      </c>
      <c r="G48" s="45">
        <v>10280</v>
      </c>
      <c r="H48" s="50">
        <f t="shared" si="2"/>
        <v>1</v>
      </c>
      <c r="I48" s="45">
        <v>10280</v>
      </c>
      <c r="J48" s="40">
        <f t="shared" si="1"/>
        <v>1</v>
      </c>
    </row>
    <row r="49" spans="1:10" s="1" customFormat="1" ht="67.5" customHeight="1">
      <c r="A49" s="38" t="s">
        <v>2</v>
      </c>
      <c r="B49" s="39" t="s">
        <v>84</v>
      </c>
      <c r="C49" s="31" t="s">
        <v>93</v>
      </c>
      <c r="D49" s="45">
        <v>26946</v>
      </c>
      <c r="E49" s="45">
        <v>27797</v>
      </c>
      <c r="F49" s="50">
        <f>E49/D49</f>
        <v>1.0315816818822832</v>
      </c>
      <c r="G49" s="45">
        <v>27797</v>
      </c>
      <c r="H49" s="50">
        <f t="shared" si="2"/>
        <v>1</v>
      </c>
      <c r="I49" s="45">
        <v>27797</v>
      </c>
      <c r="J49" s="40">
        <f t="shared" si="1"/>
        <v>1</v>
      </c>
    </row>
    <row r="50" spans="1:10" s="1" customFormat="1" ht="135.75" customHeight="1">
      <c r="A50" s="38" t="s">
        <v>2</v>
      </c>
      <c r="B50" s="39" t="s">
        <v>85</v>
      </c>
      <c r="C50" s="31" t="s">
        <v>94</v>
      </c>
      <c r="D50" s="45">
        <v>598431</v>
      </c>
      <c r="E50" s="45">
        <v>592942</v>
      </c>
      <c r="F50" s="50">
        <f>E50/D50</f>
        <v>0.9908276810526193</v>
      </c>
      <c r="G50" s="45">
        <v>592942</v>
      </c>
      <c r="H50" s="50">
        <f t="shared" si="2"/>
        <v>1</v>
      </c>
      <c r="I50" s="45">
        <v>592942</v>
      </c>
      <c r="J50" s="40">
        <f t="shared" si="1"/>
        <v>1</v>
      </c>
    </row>
    <row r="51" spans="1:10" s="1" customFormat="1" ht="30" customHeight="1">
      <c r="A51" s="38" t="s">
        <v>2</v>
      </c>
      <c r="B51" s="39" t="s">
        <v>58</v>
      </c>
      <c r="C51" s="31" t="s">
        <v>67</v>
      </c>
      <c r="D51" s="45">
        <v>0</v>
      </c>
      <c r="E51" s="45">
        <v>978286.6</v>
      </c>
      <c r="F51" s="50"/>
      <c r="G51" s="45">
        <v>0</v>
      </c>
      <c r="H51" s="50"/>
      <c r="I51" s="45">
        <v>0</v>
      </c>
      <c r="J51" s="40"/>
    </row>
    <row r="52" spans="1:10" s="1" customFormat="1" ht="40.5" customHeight="1" thickBot="1">
      <c r="A52" s="55" t="s">
        <v>2</v>
      </c>
      <c r="B52" s="56" t="s">
        <v>59</v>
      </c>
      <c r="C52" s="57" t="s">
        <v>55</v>
      </c>
      <c r="D52" s="58">
        <v>-766.9</v>
      </c>
      <c r="E52" s="58">
        <v>0</v>
      </c>
      <c r="F52" s="59">
        <f>E52/D52</f>
        <v>0</v>
      </c>
      <c r="G52" s="58">
        <v>0</v>
      </c>
      <c r="H52" s="59"/>
      <c r="I52" s="58">
        <v>0</v>
      </c>
      <c r="J52" s="60"/>
    </row>
    <row r="53" spans="1:10" ht="27.75" customHeight="1" thickBot="1">
      <c r="A53" s="61"/>
      <c r="B53" s="62"/>
      <c r="C53" s="63" t="s">
        <v>30</v>
      </c>
      <c r="D53" s="64">
        <f>SUM(D11+D30)</f>
        <v>3483650.87</v>
      </c>
      <c r="E53" s="64">
        <f>SUM(E11+E30)</f>
        <v>4298804.41</v>
      </c>
      <c r="F53" s="65">
        <f>E53/D53</f>
        <v>1.2339940397069697</v>
      </c>
      <c r="G53" s="64">
        <f>SUM(G11+G30)</f>
        <v>3491330.48</v>
      </c>
      <c r="H53" s="65">
        <f>G53/E53</f>
        <v>0.8121631381689217</v>
      </c>
      <c r="I53" s="64">
        <f>SUM(I11+I30)</f>
        <v>3668481.31</v>
      </c>
      <c r="J53" s="66">
        <f t="shared" si="1"/>
        <v>1.0507402066389315</v>
      </c>
    </row>
    <row r="54" spans="1:9" ht="15.75">
      <c r="A54" s="8"/>
      <c r="B54" s="6"/>
      <c r="C54" s="16"/>
      <c r="D54" s="16"/>
      <c r="E54" s="16"/>
      <c r="F54" s="16"/>
      <c r="G54" s="18"/>
      <c r="H54" s="18"/>
      <c r="I54" s="18"/>
    </row>
    <row r="55" spans="1:9" ht="15.75">
      <c r="A55" s="8"/>
      <c r="B55" s="6"/>
      <c r="C55" s="16"/>
      <c r="D55" s="16"/>
      <c r="E55" s="16"/>
      <c r="F55" s="16"/>
      <c r="G55" s="18"/>
      <c r="H55" s="18"/>
      <c r="I55" s="18"/>
    </row>
    <row r="56" spans="1:8" ht="15.75">
      <c r="A56" s="8"/>
      <c r="B56" s="6"/>
      <c r="C56" s="16"/>
      <c r="D56" s="16"/>
      <c r="E56" s="16"/>
      <c r="F56" s="16"/>
      <c r="G56" s="10"/>
      <c r="H56" s="10"/>
    </row>
    <row r="57" spans="1:8" ht="15.75">
      <c r="A57" s="8"/>
      <c r="B57" s="6"/>
      <c r="C57" s="16"/>
      <c r="D57" s="16"/>
      <c r="E57" s="16"/>
      <c r="F57" s="16"/>
      <c r="G57" s="11"/>
      <c r="H57" s="11"/>
    </row>
    <row r="58" spans="1:8" s="1" customFormat="1" ht="15.75">
      <c r="A58" s="8"/>
      <c r="B58" s="6"/>
      <c r="C58" s="16"/>
      <c r="D58" s="16"/>
      <c r="E58" s="16"/>
      <c r="F58" s="16"/>
      <c r="G58" s="11"/>
      <c r="H58" s="11"/>
    </row>
    <row r="59" spans="1:8" s="1" customFormat="1" ht="15.75">
      <c r="A59" s="8"/>
      <c r="B59" s="6"/>
      <c r="C59" s="16"/>
      <c r="D59" s="16"/>
      <c r="E59" s="16"/>
      <c r="F59" s="16"/>
      <c r="G59" s="11"/>
      <c r="H59" s="11"/>
    </row>
    <row r="60" spans="1:8" s="1" customFormat="1" ht="15.75">
      <c r="A60" s="8"/>
      <c r="B60" s="6"/>
      <c r="C60" s="16"/>
      <c r="D60" s="16"/>
      <c r="E60" s="16"/>
      <c r="F60" s="16"/>
      <c r="G60" s="11"/>
      <c r="H60" s="11"/>
    </row>
    <row r="61" spans="1:8" s="1" customFormat="1" ht="21.75" customHeight="1">
      <c r="A61" s="8"/>
      <c r="B61" s="6"/>
      <c r="C61" s="16"/>
      <c r="D61" s="16"/>
      <c r="E61" s="16"/>
      <c r="F61" s="16"/>
      <c r="G61" s="11"/>
      <c r="H61" s="11"/>
    </row>
    <row r="62" spans="1:8" ht="15.75">
      <c r="A62" s="8"/>
      <c r="B62" s="6"/>
      <c r="C62" s="16"/>
      <c r="D62" s="16"/>
      <c r="E62" s="16"/>
      <c r="F62" s="16"/>
      <c r="G62" s="11"/>
      <c r="H62" s="11"/>
    </row>
    <row r="63" spans="1:8" ht="15.75">
      <c r="A63" s="8"/>
      <c r="B63" s="6"/>
      <c r="C63" s="16"/>
      <c r="D63" s="16"/>
      <c r="E63" s="16"/>
      <c r="F63" s="16"/>
      <c r="G63" s="11"/>
      <c r="H63" s="11"/>
    </row>
    <row r="64" spans="1:8" s="1" customFormat="1" ht="15.75">
      <c r="A64" s="8"/>
      <c r="B64" s="6"/>
      <c r="C64" s="16"/>
      <c r="D64" s="16"/>
      <c r="E64" s="16"/>
      <c r="F64" s="16"/>
      <c r="G64" s="11"/>
      <c r="H64" s="11"/>
    </row>
    <row r="65" spans="1:8" s="1" customFormat="1" ht="15.75">
      <c r="A65" s="8"/>
      <c r="B65" s="6"/>
      <c r="C65" s="16"/>
      <c r="D65" s="16"/>
      <c r="E65" s="16"/>
      <c r="F65" s="16"/>
      <c r="G65" s="11"/>
      <c r="H65" s="11"/>
    </row>
    <row r="66" spans="1:8" ht="15.75">
      <c r="A66" s="8"/>
      <c r="B66" s="6"/>
      <c r="C66" s="16"/>
      <c r="D66" s="16"/>
      <c r="E66" s="16"/>
      <c r="F66" s="16"/>
      <c r="G66" s="11"/>
      <c r="H66" s="11"/>
    </row>
    <row r="67" spans="1:8" s="1" customFormat="1" ht="15.75">
      <c r="A67" s="8"/>
      <c r="B67" s="6"/>
      <c r="C67" s="16"/>
      <c r="D67" s="16"/>
      <c r="E67" s="16"/>
      <c r="F67" s="16"/>
      <c r="G67" s="11"/>
      <c r="H67" s="11"/>
    </row>
    <row r="68" spans="1:8" ht="15.75">
      <c r="A68" s="8"/>
      <c r="B68" s="6"/>
      <c r="C68" s="16"/>
      <c r="D68" s="16"/>
      <c r="E68" s="16"/>
      <c r="F68" s="16"/>
      <c r="G68" s="11"/>
      <c r="H68" s="11"/>
    </row>
    <row r="69" spans="1:8" s="1" customFormat="1" ht="15.75">
      <c r="A69" s="8"/>
      <c r="B69" s="6"/>
      <c r="C69" s="16"/>
      <c r="D69" s="16"/>
      <c r="E69" s="16"/>
      <c r="F69" s="16"/>
      <c r="G69" s="11"/>
      <c r="H69" s="11"/>
    </row>
    <row r="70" spans="1:8" ht="15.75">
      <c r="A70" s="8"/>
      <c r="B70" s="6"/>
      <c r="C70" s="16"/>
      <c r="D70" s="16"/>
      <c r="E70" s="16"/>
      <c r="F70" s="16"/>
      <c r="G70" s="11"/>
      <c r="H70" s="11"/>
    </row>
    <row r="71" spans="1:8" ht="15.75">
      <c r="A71" s="8"/>
      <c r="B71" s="6"/>
      <c r="C71" s="16"/>
      <c r="D71" s="16"/>
      <c r="E71" s="16"/>
      <c r="F71" s="16"/>
      <c r="G71" s="11"/>
      <c r="H71" s="11"/>
    </row>
    <row r="72" spans="1:8" s="1" customFormat="1" ht="15.75">
      <c r="A72" s="8"/>
      <c r="B72" s="6"/>
      <c r="C72" s="16"/>
      <c r="D72" s="16"/>
      <c r="E72" s="16"/>
      <c r="F72" s="16"/>
      <c r="G72" s="11"/>
      <c r="H72" s="11"/>
    </row>
    <row r="73" spans="1:8" s="1" customFormat="1" ht="15.75">
      <c r="A73" s="8"/>
      <c r="B73" s="6"/>
      <c r="C73" s="16"/>
      <c r="D73" s="16"/>
      <c r="E73" s="16"/>
      <c r="F73" s="16"/>
      <c r="G73" s="11"/>
      <c r="H73" s="11"/>
    </row>
    <row r="74" spans="1:8" ht="15.75">
      <c r="A74" s="8"/>
      <c r="B74" s="6"/>
      <c r="C74" s="16"/>
      <c r="D74" s="16"/>
      <c r="E74" s="16"/>
      <c r="F74" s="16"/>
      <c r="G74" s="11"/>
      <c r="H74" s="11"/>
    </row>
    <row r="75" spans="1:8" s="1" customFormat="1" ht="15.75">
      <c r="A75" s="8"/>
      <c r="B75" s="6"/>
      <c r="C75" s="16"/>
      <c r="D75" s="16"/>
      <c r="E75" s="16"/>
      <c r="F75" s="16"/>
      <c r="G75" s="11"/>
      <c r="H75" s="11"/>
    </row>
    <row r="76" spans="1:8" s="1" customFormat="1" ht="15.75">
      <c r="A76" s="8"/>
      <c r="B76" s="6"/>
      <c r="C76" s="16"/>
      <c r="D76" s="16"/>
      <c r="E76" s="16"/>
      <c r="F76" s="16"/>
      <c r="G76" s="11"/>
      <c r="H76" s="11"/>
    </row>
    <row r="77" spans="1:8" ht="15.75">
      <c r="A77" s="8"/>
      <c r="B77" s="6"/>
      <c r="C77" s="16"/>
      <c r="D77" s="16"/>
      <c r="E77" s="16"/>
      <c r="F77" s="16"/>
      <c r="G77" s="11"/>
      <c r="H77" s="11"/>
    </row>
    <row r="78" spans="1:8" s="1" customFormat="1" ht="15.75">
      <c r="A78" s="8"/>
      <c r="B78" s="6"/>
      <c r="C78" s="16"/>
      <c r="D78" s="16"/>
      <c r="E78" s="16"/>
      <c r="F78" s="16"/>
      <c r="G78" s="11"/>
      <c r="H78" s="11"/>
    </row>
    <row r="79" spans="1:8" ht="15.75">
      <c r="A79" s="8"/>
      <c r="B79" s="6"/>
      <c r="C79" s="16"/>
      <c r="D79" s="16"/>
      <c r="E79" s="16"/>
      <c r="F79" s="16"/>
      <c r="G79" s="11"/>
      <c r="H79" s="11"/>
    </row>
    <row r="80" spans="1:8" s="1" customFormat="1" ht="15.75">
      <c r="A80" s="8"/>
      <c r="B80" s="6"/>
      <c r="C80" s="16"/>
      <c r="D80" s="16"/>
      <c r="E80" s="16"/>
      <c r="F80" s="16"/>
      <c r="G80" s="11"/>
      <c r="H80" s="11"/>
    </row>
    <row r="81" spans="1:8" ht="15.75">
      <c r="A81" s="8"/>
      <c r="B81" s="6"/>
      <c r="C81" s="16"/>
      <c r="D81" s="16"/>
      <c r="E81" s="16"/>
      <c r="F81" s="16"/>
      <c r="G81" s="11"/>
      <c r="H81" s="11"/>
    </row>
    <row r="82" spans="1:8" ht="15.75">
      <c r="A82" s="8"/>
      <c r="B82" s="6"/>
      <c r="C82" s="16"/>
      <c r="D82" s="16"/>
      <c r="E82" s="16"/>
      <c r="F82" s="16"/>
      <c r="G82" s="11"/>
      <c r="H82" s="11"/>
    </row>
    <row r="83" spans="1:8" ht="15.75">
      <c r="A83" s="8"/>
      <c r="B83" s="6"/>
      <c r="C83" s="16"/>
      <c r="D83" s="16"/>
      <c r="E83" s="16"/>
      <c r="F83" s="16"/>
      <c r="G83" s="11"/>
      <c r="H83" s="11"/>
    </row>
    <row r="84" spans="7:8" ht="15.75">
      <c r="G84" s="12"/>
      <c r="H84" s="12"/>
    </row>
    <row r="85" spans="7:8" ht="15.75">
      <c r="G85" s="12"/>
      <c r="H85" s="12"/>
    </row>
    <row r="86" spans="7:8" ht="15.75">
      <c r="G86" s="12"/>
      <c r="H86" s="12"/>
    </row>
    <row r="87" spans="7:8" ht="15.75">
      <c r="G87" s="12"/>
      <c r="H87" s="12"/>
    </row>
    <row r="88" spans="7:8" ht="15.75">
      <c r="G88" s="12"/>
      <c r="H88" s="12"/>
    </row>
    <row r="89" spans="7:8" ht="15.75">
      <c r="G89" s="12"/>
      <c r="H89" s="12"/>
    </row>
    <row r="90" spans="7:8" ht="15.75">
      <c r="G90" s="12"/>
      <c r="H90" s="12"/>
    </row>
    <row r="91" spans="7:8" ht="15.75">
      <c r="G91" s="12"/>
      <c r="H91" s="12"/>
    </row>
    <row r="92" spans="7:8" ht="15.75">
      <c r="G92" s="12"/>
      <c r="H92" s="12"/>
    </row>
    <row r="93" spans="7:8" ht="15.75">
      <c r="G93" s="12"/>
      <c r="H93" s="12"/>
    </row>
    <row r="94" spans="7:8" ht="15.75">
      <c r="G94" s="12"/>
      <c r="H94" s="12"/>
    </row>
    <row r="95" spans="7:8" ht="15.75">
      <c r="G95" s="12"/>
      <c r="H95" s="12"/>
    </row>
    <row r="96" spans="7:8" ht="15.75">
      <c r="G96" s="12"/>
      <c r="H96" s="12"/>
    </row>
    <row r="97" spans="7:8" ht="15.75">
      <c r="G97" s="12"/>
      <c r="H97" s="12"/>
    </row>
    <row r="98" spans="7:8" ht="15.75">
      <c r="G98" s="12"/>
      <c r="H98" s="12"/>
    </row>
    <row r="99" spans="7:8" ht="15.75">
      <c r="G99" s="12"/>
      <c r="H99" s="12"/>
    </row>
    <row r="100" spans="7:8" ht="15.75">
      <c r="G100" s="12"/>
      <c r="H100" s="12"/>
    </row>
    <row r="101" spans="7:8" ht="15.75">
      <c r="G101" s="12"/>
      <c r="H101" s="12"/>
    </row>
    <row r="102" spans="7:8" ht="15.75">
      <c r="G102" s="12"/>
      <c r="H102" s="12"/>
    </row>
    <row r="103" spans="7:8" ht="15.75">
      <c r="G103" s="12"/>
      <c r="H103" s="12"/>
    </row>
    <row r="104" spans="7:8" ht="15.75">
      <c r="G104" s="12"/>
      <c r="H104" s="12"/>
    </row>
  </sheetData>
  <sheetProtection/>
  <mergeCells count="6">
    <mergeCell ref="G1:I1"/>
    <mergeCell ref="G3:I3"/>
    <mergeCell ref="G4:I4"/>
    <mergeCell ref="B7:G7"/>
    <mergeCell ref="A10:B10"/>
    <mergeCell ref="A6:I6"/>
  </mergeCells>
  <printOptions/>
  <pageMargins left="0.5511811023622047" right="0.07874015748031496" top="0.4330708661417323" bottom="0.5118110236220472" header="0.2362204724409449" footer="0.2362204724409449"/>
  <pageSetup blackAndWhite="1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Дом</cp:lastModifiedBy>
  <cp:lastPrinted>2019-02-14T13:08:40Z</cp:lastPrinted>
  <dcterms:created xsi:type="dcterms:W3CDTF">1999-03-18T06:53:45Z</dcterms:created>
  <dcterms:modified xsi:type="dcterms:W3CDTF">2020-11-09T07:43:26Z</dcterms:modified>
  <cp:category/>
  <cp:version/>
  <cp:contentType/>
  <cp:contentStatus/>
</cp:coreProperties>
</file>