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2 2019-2020" sheetId="1" r:id="rId1"/>
  </sheets>
  <definedNames>
    <definedName name="_xlnm.Print_Titles" localSheetId="0">'прил-2 2019-2020'!$10:$10</definedName>
  </definedNames>
  <calcPr fullCalcOnLoad="1"/>
</workbook>
</file>

<file path=xl/sharedStrings.xml><?xml version="1.0" encoding="utf-8"?>
<sst xmlns="http://schemas.openxmlformats.org/spreadsheetml/2006/main" count="99" uniqueCount="72">
  <si>
    <t>1 00 00000 00 0000 000</t>
  </si>
  <si>
    <t>1 08 00000 00 0000 000</t>
  </si>
  <si>
    <t>000</t>
  </si>
  <si>
    <t>2 02 00000 00 0000 000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</si>
  <si>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</si>
  <si>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</si>
  <si>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</si>
  <si>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</si>
  <si>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</si>
  <si>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</si>
  <si>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</si>
  <si>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</si>
  <si>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</si>
  <si>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</si>
  <si>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</si>
  <si>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</si>
  <si>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</si>
  <si>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</si>
  <si>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</si>
  <si>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</si>
  <si>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</si>
  <si>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</si>
  <si>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</si>
  <si>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</si>
  <si>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</si>
  <si>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</si>
  <si>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</si>
  <si>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</si>
  <si>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</si>
  <si>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</si>
  <si>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ВСЕГО ДОХОДОВ</t>
  </si>
  <si>
    <t>Субвенции  бюджетам субъектов Российской Федерации и муниципальных образований</t>
  </si>
  <si>
    <t xml:space="preserve">ГОСУДАРСТВЕННАЯ ПОШЛИНА </t>
  </si>
  <si>
    <t>2 00 00000 00 0000 000</t>
  </si>
  <si>
    <t xml:space="preserve">БЕЗВОЗМЕЗДНЫЕ ПОСТУПЛЕНИЯ </t>
  </si>
  <si>
    <t>1 05 01000 00 0000 110</t>
  </si>
  <si>
    <t>1 03 00000 00 0000 000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</si>
  <si>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</si>
  <si>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</si>
  <si>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</si>
  <si>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</si>
  <si>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</si>
  <si>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Субсидии  бюджетам субъектов  Российской Федерации и муниципальных образований (межбюджетные субсидии)</t>
  </si>
  <si>
    <t>Налог, взимаемый в связи с применением упрощенной системы налогообложения</t>
  </si>
  <si>
    <t>113 00000 00 0000 000</t>
  </si>
  <si>
    <t>Доходы от оказания платных услуг (работ) и компенсации затрат государства</t>
  </si>
  <si>
    <t xml:space="preserve">1 05 03000 02 0000 110 </t>
  </si>
  <si>
    <t>Единый сельскохозяйственный налог</t>
  </si>
  <si>
    <t>1 17 00000 00 0000 000</t>
  </si>
  <si>
    <t>ПРОЧИЕ НЕНАЛОГОВЫЕ ДОХОДЫ</t>
  </si>
  <si>
    <t>Возврат остатков субсидий. Субвенций и иных межбюджетных трансфертов, имеющих целевое назначение, прошлых лет</t>
  </si>
  <si>
    <t>2 19 60010 04 0000 150</t>
  </si>
  <si>
    <t>2 02 30000 00 0000 150</t>
  </si>
  <si>
    <t>2 02 20000 00 0000 150</t>
  </si>
  <si>
    <t>Темп роста 2023 года к 2022 году, %</t>
  </si>
  <si>
    <t>Ожидаемое исполнение 2021 года                      тыс. руб.</t>
  </si>
  <si>
    <t>Темп роста 2022 года              к ожидаемому исполнению 2021 года, %</t>
  </si>
  <si>
    <t>Темп роста 2024 года к 2023 году, %</t>
  </si>
  <si>
    <t>Уточненный план 2021 года</t>
  </si>
  <si>
    <t>Факт 
2020 года</t>
  </si>
  <si>
    <t>1 09 00000 00 0000 000</t>
  </si>
  <si>
    <t>ЗАДОЛЖЕННОСТЬ И ПЕРЕРАСЧЕТЫ ПО ОТМЕНЕННЫМ НАЛОГАМ, СБОРАМ И ИНЫМ ОБЯЗАТЕЛЬНЫМ ПЛАТЕЖАМ</t>
  </si>
  <si>
    <t>2 02 49999 04 0000 150</t>
  </si>
  <si>
    <t>2 02 10000 00 0000 000</t>
  </si>
  <si>
    <t>Дотации бюджетам бюджетной системы Российской Федерации</t>
  </si>
  <si>
    <t>2 07 04000 00 0000150</t>
  </si>
  <si>
    <t>Прочие безвозмездные поступления в бюджеты городских округов</t>
  </si>
  <si>
    <t>Иные  межбюджетные трансферты</t>
  </si>
  <si>
    <t>Информация об объеме и структуре налоговых и неналоговых доходов, а также межбюджетных трансфертах, 
поступающих в бюджет городского округа Реутов  в сравнении с плановыми назначениями</t>
  </si>
  <si>
    <t>Прогноз 
2022 год                          тыс. руб.</t>
  </si>
  <si>
    <t>Прогноз 
2023 год                              тыс. руб.</t>
  </si>
  <si>
    <t>Прогноз 
2024 год                        тыс.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</si>
</sst>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[$€-2]\ ###,000_);[Red]\([$€-2]\ ###,000\)"/>
    <numFmt numFmtId="178" formatCode="0.0%"/>
    <numFmt numFmtId="179" formatCode="[&gt;=50]#,##0.0,;[Red][&lt;=-50]\-#,##0.0,;#,##0.0,"/>
    <numFmt numFmtId="180" formatCode="[$-FC19]d\ mmmm\ yyyy\ &quot;г.&quot;"/>
    <numFmt numFmtId="181" formatCode="[&gt;=5]#,##0.00,;[Red][&lt;=-5]\-#,##0.00,;#,##0.00,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justify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left" vertical="center" wrapText="1"/>
    </xf>
    <xf numFmtId="172" fontId="4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horizontal="left" vertical="top" wrapText="1"/>
    </xf>
    <xf numFmtId="172" fontId="3" fillId="0" borderId="14" xfId="0" applyNumberFormat="1" applyFont="1" applyFill="1" applyBorder="1" applyAlignment="1">
      <alignment horizontal="left" vertical="top" wrapText="1"/>
    </xf>
    <xf numFmtId="172" fontId="4" fillId="0" borderId="14" xfId="0" applyNumberFormat="1" applyFont="1" applyFill="1" applyBorder="1" applyAlignment="1">
      <alignment horizontal="left" vertical="top" wrapText="1"/>
    </xf>
    <xf numFmtId="172" fontId="3" fillId="33" borderId="15" xfId="0" applyNumberFormat="1" applyFont="1" applyFill="1" applyBorder="1" applyAlignment="1">
      <alignment horizontal="center" vertical="center" wrapText="1"/>
    </xf>
    <xf numFmtId="172" fontId="3" fillId="33" borderId="16" xfId="0" applyNumberFormat="1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left" vertical="top" wrapText="1"/>
    </xf>
    <xf numFmtId="172" fontId="4" fillId="0" borderId="25" xfId="0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3" fillId="16" borderId="15" xfId="0" applyNumberFormat="1" applyFont="1" applyFill="1" applyBorder="1" applyAlignment="1">
      <alignment horizontal="center" vertical="center" wrapText="1"/>
    </xf>
    <xf numFmtId="4" fontId="3" fillId="10" borderId="28" xfId="0" applyNumberFormat="1" applyFont="1" applyFill="1" applyBorder="1" applyAlignment="1">
      <alignment horizontal="center" vertical="center" wrapText="1"/>
    </xf>
    <xf numFmtId="4" fontId="46" fillId="10" borderId="29" xfId="0" applyNumberFormat="1" applyFont="1" applyFill="1" applyBorder="1" applyAlignment="1">
      <alignment horizontal="center" vertical="center"/>
    </xf>
    <xf numFmtId="4" fontId="3" fillId="10" borderId="30" xfId="0" applyNumberFormat="1" applyFont="1" applyFill="1" applyBorder="1" applyAlignment="1">
      <alignment horizontal="center" vertical="center" wrapText="1"/>
    </xf>
    <xf numFmtId="4" fontId="47" fillId="10" borderId="29" xfId="0" applyNumberFormat="1" applyFont="1" applyFill="1" applyBorder="1" applyAlignment="1">
      <alignment horizontal="center" vertical="center"/>
    </xf>
    <xf numFmtId="4" fontId="7" fillId="10" borderId="30" xfId="0" applyNumberFormat="1" applyFont="1" applyFill="1" applyBorder="1" applyAlignment="1">
      <alignment horizontal="center" vertical="center" wrapText="1"/>
    </xf>
    <xf numFmtId="4" fontId="9" fillId="10" borderId="30" xfId="0" applyNumberFormat="1" applyFont="1" applyFill="1" applyBorder="1" applyAlignment="1">
      <alignment horizontal="center" vertical="center" wrapText="1"/>
    </xf>
    <xf numFmtId="4" fontId="9" fillId="10" borderId="31" xfId="0" applyNumberFormat="1" applyFont="1" applyFill="1" applyBorder="1" applyAlignment="1">
      <alignment horizontal="center" vertical="center" wrapText="1"/>
    </xf>
    <xf numFmtId="4" fontId="7" fillId="10" borderId="31" xfId="0" applyNumberFormat="1" applyFont="1" applyFill="1" applyBorder="1" applyAlignment="1">
      <alignment horizontal="center" vertical="center" wrapText="1"/>
    </xf>
    <xf numFmtId="4" fontId="9" fillId="10" borderId="28" xfId="0" applyNumberFormat="1" applyFont="1" applyFill="1" applyBorder="1" applyAlignment="1">
      <alignment horizontal="center" vertical="center" wrapText="1"/>
    </xf>
    <xf numFmtId="4" fontId="3" fillId="10" borderId="30" xfId="0" applyNumberFormat="1" applyFont="1" applyFill="1" applyBorder="1" applyAlignment="1">
      <alignment horizontal="center" vertical="center" wrapText="1"/>
    </xf>
    <xf numFmtId="4" fontId="4" fillId="10" borderId="30" xfId="0" applyNumberFormat="1" applyFont="1" applyFill="1" applyBorder="1" applyAlignment="1">
      <alignment horizontal="center" vertical="center" wrapText="1"/>
    </xf>
    <xf numFmtId="4" fontId="3" fillId="10" borderId="31" xfId="0" applyNumberFormat="1" applyFont="1" applyFill="1" applyBorder="1" applyAlignment="1">
      <alignment horizontal="center" vertical="center" wrapText="1"/>
    </xf>
    <xf numFmtId="4" fontId="4" fillId="10" borderId="30" xfId="0" applyNumberFormat="1" applyFont="1" applyFill="1" applyBorder="1" applyAlignment="1">
      <alignment horizontal="center" vertical="center" wrapText="1"/>
    </xf>
    <xf numFmtId="4" fontId="4" fillId="10" borderId="31" xfId="0" applyNumberFormat="1" applyFont="1" applyFill="1" applyBorder="1" applyAlignment="1">
      <alignment horizontal="center" vertical="center" wrapText="1"/>
    </xf>
    <xf numFmtId="4" fontId="4" fillId="10" borderId="30" xfId="0" applyNumberFormat="1" applyFont="1" applyFill="1" applyBorder="1" applyAlignment="1">
      <alignment horizontal="center" vertical="top" wrapText="1"/>
    </xf>
    <xf numFmtId="4" fontId="3" fillId="10" borderId="28" xfId="0" applyNumberFormat="1" applyFont="1" applyFill="1" applyBorder="1" applyAlignment="1">
      <alignment horizontal="center" vertical="center" wrapText="1"/>
    </xf>
    <xf numFmtId="4" fontId="4" fillId="10" borderId="30" xfId="0" applyNumberFormat="1" applyFont="1" applyFill="1" applyBorder="1" applyAlignment="1">
      <alignment horizontal="center" vertical="center"/>
    </xf>
    <xf numFmtId="4" fontId="3" fillId="10" borderId="30" xfId="0" applyNumberFormat="1" applyFont="1" applyFill="1" applyBorder="1" applyAlignment="1">
      <alignment horizontal="center" vertical="center"/>
    </xf>
    <xf numFmtId="178" fontId="3" fillId="16" borderId="16" xfId="0" applyNumberFormat="1" applyFont="1" applyFill="1" applyBorder="1" applyAlignment="1">
      <alignment horizontal="center" vertical="center" wrapText="1"/>
    </xf>
    <xf numFmtId="178" fontId="3" fillId="16" borderId="20" xfId="0" applyNumberFormat="1" applyFont="1" applyFill="1" applyBorder="1" applyAlignment="1">
      <alignment horizontal="center" vertical="center"/>
    </xf>
    <xf numFmtId="49" fontId="3" fillId="16" borderId="26" xfId="0" applyNumberFormat="1" applyFont="1" applyFill="1" applyBorder="1" applyAlignment="1">
      <alignment horizontal="center" vertical="center"/>
    </xf>
    <xf numFmtId="0" fontId="3" fillId="16" borderId="27" xfId="0" applyFont="1" applyFill="1" applyBorder="1" applyAlignment="1">
      <alignment horizontal="center" vertical="center"/>
    </xf>
    <xf numFmtId="172" fontId="3" fillId="16" borderId="12" xfId="0" applyNumberFormat="1" applyFont="1" applyFill="1" applyBorder="1" applyAlignment="1">
      <alignment horizontal="left" vertical="center" wrapText="1"/>
    </xf>
    <xf numFmtId="49" fontId="4" fillId="16" borderId="26" xfId="0" applyNumberFormat="1" applyFont="1" applyFill="1" applyBorder="1" applyAlignment="1">
      <alignment horizontal="center" vertical="top"/>
    </xf>
    <xf numFmtId="0" fontId="4" fillId="16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90" zoomScaleNormal="90" zoomScalePageLayoutView="0" workbookViewId="0" topLeftCell="A10">
      <selection activeCell="F50" sqref="F50"/>
    </sheetView>
  </sheetViews>
  <sheetFormatPr defaultColWidth="9.00390625" defaultRowHeight="12.75"/>
  <cols>
    <col min="1" max="1" width="5.125" style="7" customWidth="1"/>
    <col min="2" max="2" width="25.375" style="4" customWidth="1"/>
    <col min="3" max="3" width="61.125" style="15" customWidth="1"/>
    <col min="4" max="4" width="23.375" style="15" customWidth="1"/>
    <col min="5" max="5" width="24.00390625" style="15" customWidth="1"/>
    <col min="6" max="6" width="17.625" style="15" customWidth="1"/>
    <col min="7" max="7" width="20.00390625" style="15" customWidth="1"/>
    <col min="8" max="8" width="16.625" style="15" customWidth="1"/>
    <col min="9" max="9" width="20.375" style="13" customWidth="1"/>
    <col min="10" max="10" width="14.00390625" style="13" customWidth="1"/>
    <col min="11" max="11" width="18.875" style="2" customWidth="1"/>
    <col min="12" max="12" width="15.25390625" style="2" customWidth="1"/>
    <col min="13" max="13" width="11.00390625" style="2" customWidth="1"/>
    <col min="14" max="16384" width="9.125" style="2" customWidth="1"/>
  </cols>
  <sheetData>
    <row r="1" spans="3:11" ht="15.75">
      <c r="C1" s="19"/>
      <c r="D1" s="19"/>
      <c r="E1" s="19"/>
      <c r="F1" s="19"/>
      <c r="G1" s="19"/>
      <c r="H1" s="19"/>
      <c r="I1" s="60"/>
      <c r="J1" s="60"/>
      <c r="K1" s="60"/>
    </row>
    <row r="2" spans="3:11" ht="15.75">
      <c r="C2" s="19"/>
      <c r="D2" s="19"/>
      <c r="E2" s="19"/>
      <c r="F2" s="19"/>
      <c r="G2" s="19"/>
      <c r="H2" s="19"/>
      <c r="I2" s="20"/>
      <c r="J2" s="20"/>
      <c r="K2" s="20"/>
    </row>
    <row r="3" spans="3:11" ht="15.75">
      <c r="C3" s="19"/>
      <c r="D3" s="19"/>
      <c r="E3" s="19"/>
      <c r="F3" s="19"/>
      <c r="G3" s="19"/>
      <c r="H3" s="19"/>
      <c r="I3" s="60"/>
      <c r="J3" s="60"/>
      <c r="K3" s="60"/>
    </row>
    <row r="4" spans="3:11" ht="15.75">
      <c r="C4" s="19"/>
      <c r="D4" s="19"/>
      <c r="E4" s="19"/>
      <c r="F4" s="19"/>
      <c r="G4" s="19"/>
      <c r="H4" s="19"/>
      <c r="I4" s="61"/>
      <c r="J4" s="61"/>
      <c r="K4" s="61"/>
    </row>
    <row r="6" spans="1:12" ht="16.5">
      <c r="A6" s="66" t="s">
        <v>68</v>
      </c>
      <c r="B6" s="66"/>
      <c r="C6" s="66"/>
      <c r="D6" s="66"/>
      <c r="E6" s="66"/>
      <c r="F6" s="66"/>
      <c r="G6" s="66"/>
      <c r="H6" s="66"/>
      <c r="I6" s="66"/>
      <c r="J6" s="66"/>
      <c r="K6" s="67"/>
      <c r="L6" s="13"/>
    </row>
    <row r="7" spans="2:10" ht="16.5">
      <c r="B7" s="62"/>
      <c r="C7" s="63"/>
      <c r="D7" s="63"/>
      <c r="E7" s="63"/>
      <c r="F7" s="63"/>
      <c r="G7" s="63"/>
      <c r="H7" s="63"/>
      <c r="I7" s="63"/>
      <c r="J7" s="21"/>
    </row>
    <row r="8" spans="2:11" ht="18" customHeight="1" thickBot="1">
      <c r="B8" s="5"/>
      <c r="C8" s="14"/>
      <c r="D8" s="14"/>
      <c r="E8" s="14"/>
      <c r="F8" s="14"/>
      <c r="G8" s="14"/>
      <c r="H8" s="14"/>
      <c r="K8" s="9"/>
    </row>
    <row r="9" spans="2:11" ht="18" customHeight="1" hidden="1">
      <c r="B9" s="5"/>
      <c r="C9" s="14"/>
      <c r="D9" s="14"/>
      <c r="E9" s="14"/>
      <c r="F9" s="14"/>
      <c r="G9" s="14"/>
      <c r="H9" s="14"/>
      <c r="K9" s="9"/>
    </row>
    <row r="10" spans="1:12" s="3" customFormat="1" ht="85.5" customHeight="1" thickBot="1">
      <c r="A10" s="64" t="s">
        <v>5</v>
      </c>
      <c r="B10" s="65"/>
      <c r="C10" s="33" t="s">
        <v>6</v>
      </c>
      <c r="D10" s="42" t="s">
        <v>59</v>
      </c>
      <c r="E10" s="42" t="s">
        <v>58</v>
      </c>
      <c r="F10" s="42" t="s">
        <v>55</v>
      </c>
      <c r="G10" s="42" t="s">
        <v>69</v>
      </c>
      <c r="H10" s="43" t="s">
        <v>56</v>
      </c>
      <c r="I10" s="47" t="s">
        <v>70</v>
      </c>
      <c r="J10" s="48" t="s">
        <v>54</v>
      </c>
      <c r="K10" s="47" t="s">
        <v>71</v>
      </c>
      <c r="L10" s="49" t="s">
        <v>57</v>
      </c>
    </row>
    <row r="11" spans="1:12" s="3" customFormat="1" ht="34.5" customHeight="1" thickBot="1">
      <c r="A11" s="89" t="s">
        <v>2</v>
      </c>
      <c r="B11" s="90" t="s">
        <v>0</v>
      </c>
      <c r="C11" s="91" t="s">
        <v>37</v>
      </c>
      <c r="D11" s="68">
        <f>SUM(D12+D13+D19+D22+D23+D24+D25+D26+D27+D28+D29+D14)</f>
        <v>1632990.9400000002</v>
      </c>
      <c r="E11" s="68">
        <f>SUM(E12+E13+E19+E22+E24+E25+E26+E27+E28+E29+E14)</f>
        <v>1785572</v>
      </c>
      <c r="F11" s="68">
        <f>SUM(F12+F13+F19+F22+F24+F25+F26+F27+F28+F29+F14)</f>
        <v>1750413.5000000002</v>
      </c>
      <c r="G11" s="68">
        <f>SUM(G12+G13+G19+G22+G24+G25+G26+G27+G28+G14+G29)</f>
        <v>1882973</v>
      </c>
      <c r="H11" s="87">
        <f aca="true" t="shared" si="0" ref="H11:H36">G11/F11</f>
        <v>1.0757303917045886</v>
      </c>
      <c r="I11" s="68">
        <f>SUM(I12+I13+I19+I22+I24+I25+I26+I27+I28+I14+I29)</f>
        <v>1895357</v>
      </c>
      <c r="J11" s="87">
        <f>I11/G11</f>
        <v>1.0065768335499234</v>
      </c>
      <c r="K11" s="68">
        <f>SUM(K12+K13+K19+K22+K24+K25+K26+K27+K28+K14+K29)</f>
        <v>2001888</v>
      </c>
      <c r="L11" s="88">
        <f>K11/I11</f>
        <v>1.0562062978109137</v>
      </c>
    </row>
    <row r="12" spans="1:12" s="1" customFormat="1" ht="21" customHeight="1">
      <c r="A12" s="31" t="s">
        <v>2</v>
      </c>
      <c r="B12" s="32" t="s">
        <v>14</v>
      </c>
      <c r="C12" s="34" t="s">
        <v>38</v>
      </c>
      <c r="D12" s="69">
        <v>481819.89</v>
      </c>
      <c r="E12" s="77">
        <v>471134</v>
      </c>
      <c r="F12" s="69">
        <v>471134</v>
      </c>
      <c r="G12" s="69">
        <v>519190</v>
      </c>
      <c r="H12" s="44">
        <f t="shared" si="0"/>
        <v>1.1020007046827442</v>
      </c>
      <c r="I12" s="84">
        <v>572147.6</v>
      </c>
      <c r="J12" s="44">
        <f>I12/G12</f>
        <v>1.102000423736975</v>
      </c>
      <c r="K12" s="84">
        <v>635655.6</v>
      </c>
      <c r="L12" s="50">
        <f aca="true" t="shared" si="1" ref="L12:L41">K12/I12</f>
        <v>1.1109993295436353</v>
      </c>
    </row>
    <row r="13" spans="1:12" s="1" customFormat="1" ht="54.75" customHeight="1">
      <c r="A13" s="24" t="s">
        <v>2</v>
      </c>
      <c r="B13" s="25" t="s">
        <v>36</v>
      </c>
      <c r="C13" s="35" t="s">
        <v>39</v>
      </c>
      <c r="D13" s="70">
        <v>3557.74</v>
      </c>
      <c r="E13" s="74">
        <v>3714</v>
      </c>
      <c r="F13" s="78">
        <v>3753</v>
      </c>
      <c r="G13" s="78">
        <v>3261</v>
      </c>
      <c r="H13" s="45">
        <f t="shared" si="0"/>
        <v>0.8689048760991207</v>
      </c>
      <c r="I13" s="78">
        <v>3233</v>
      </c>
      <c r="J13" s="45">
        <f>I13/G13</f>
        <v>0.9914136767862619</v>
      </c>
      <c r="K13" s="78">
        <v>3233</v>
      </c>
      <c r="L13" s="51">
        <f t="shared" si="1"/>
        <v>1</v>
      </c>
    </row>
    <row r="14" spans="1:12" s="1" customFormat="1" ht="24.75" customHeight="1">
      <c r="A14" s="23" t="s">
        <v>2</v>
      </c>
      <c r="B14" s="22" t="s">
        <v>16</v>
      </c>
      <c r="C14" s="36" t="s">
        <v>15</v>
      </c>
      <c r="D14" s="71">
        <f>SUM(D15:D18)</f>
        <v>418157.2</v>
      </c>
      <c r="E14" s="71">
        <f>SUM(E15:E18)</f>
        <v>578830.6</v>
      </c>
      <c r="F14" s="71">
        <f>SUM(F15:F18)</f>
        <v>548984</v>
      </c>
      <c r="G14" s="71">
        <f>SUM(G15:G18)</f>
        <v>668463.6</v>
      </c>
      <c r="H14" s="45">
        <f t="shared" si="0"/>
        <v>1.2176376725004736</v>
      </c>
      <c r="I14" s="71">
        <f>SUM(I16,I15,I18)</f>
        <v>701885</v>
      </c>
      <c r="J14" s="45">
        <f>I14/G14</f>
        <v>1.049997337177372</v>
      </c>
      <c r="K14" s="71">
        <f>SUM(K16,K15,K18)</f>
        <v>736981.1</v>
      </c>
      <c r="L14" s="51">
        <f t="shared" si="1"/>
        <v>1.0500026357594192</v>
      </c>
    </row>
    <row r="15" spans="1:12" s="1" customFormat="1" ht="35.25" customHeight="1">
      <c r="A15" s="26" t="s">
        <v>2</v>
      </c>
      <c r="B15" s="27" t="s">
        <v>35</v>
      </c>
      <c r="C15" s="37" t="s">
        <v>43</v>
      </c>
      <c r="D15" s="72">
        <v>349498.74</v>
      </c>
      <c r="E15" s="73">
        <v>512256.6</v>
      </c>
      <c r="F15" s="79">
        <v>487110</v>
      </c>
      <c r="G15" s="79">
        <v>600463.6</v>
      </c>
      <c r="H15" s="45">
        <f t="shared" si="0"/>
        <v>1.2327063702243846</v>
      </c>
      <c r="I15" s="79">
        <v>630485</v>
      </c>
      <c r="J15" s="45">
        <f>I15/G15</f>
        <v>1.049997035623808</v>
      </c>
      <c r="K15" s="79">
        <v>662011.1</v>
      </c>
      <c r="L15" s="51">
        <f t="shared" si="1"/>
        <v>1.0500029342490305</v>
      </c>
    </row>
    <row r="16" spans="1:12" s="1" customFormat="1" ht="37.5" customHeight="1">
      <c r="A16" s="26" t="s">
        <v>2</v>
      </c>
      <c r="B16" s="27" t="s">
        <v>9</v>
      </c>
      <c r="C16" s="37" t="s">
        <v>4</v>
      </c>
      <c r="D16" s="73">
        <v>41432.76</v>
      </c>
      <c r="E16" s="73">
        <v>12150</v>
      </c>
      <c r="F16" s="79">
        <v>12150</v>
      </c>
      <c r="G16" s="79">
        <v>0</v>
      </c>
      <c r="H16" s="45"/>
      <c r="I16" s="79">
        <v>0</v>
      </c>
      <c r="J16" s="45"/>
      <c r="K16" s="79">
        <v>0</v>
      </c>
      <c r="L16" s="51"/>
    </row>
    <row r="17" spans="1:12" s="1" customFormat="1" ht="24" customHeight="1">
      <c r="A17" s="26" t="s">
        <v>2</v>
      </c>
      <c r="B17" s="27" t="s">
        <v>46</v>
      </c>
      <c r="C17" s="37" t="s">
        <v>47</v>
      </c>
      <c r="D17" s="73">
        <v>16.45</v>
      </c>
      <c r="E17" s="73">
        <v>24</v>
      </c>
      <c r="F17" s="79">
        <v>24</v>
      </c>
      <c r="G17" s="83">
        <v>0</v>
      </c>
      <c r="H17" s="45"/>
      <c r="I17" s="79">
        <v>0</v>
      </c>
      <c r="J17" s="45"/>
      <c r="K17" s="79">
        <v>0</v>
      </c>
      <c r="L17" s="51"/>
    </row>
    <row r="18" spans="1:12" ht="19.5" customHeight="1">
      <c r="A18" s="26" t="s">
        <v>2</v>
      </c>
      <c r="B18" s="27" t="s">
        <v>40</v>
      </c>
      <c r="C18" s="37" t="s">
        <v>41</v>
      </c>
      <c r="D18" s="73">
        <v>27209.25</v>
      </c>
      <c r="E18" s="73">
        <v>54400</v>
      </c>
      <c r="F18" s="79">
        <v>49700</v>
      </c>
      <c r="G18" s="79">
        <v>68000</v>
      </c>
      <c r="H18" s="45">
        <f t="shared" si="0"/>
        <v>1.3682092555331993</v>
      </c>
      <c r="I18" s="85">
        <v>71400</v>
      </c>
      <c r="J18" s="45">
        <f>I18/G18</f>
        <v>1.05</v>
      </c>
      <c r="K18" s="85">
        <v>74970</v>
      </c>
      <c r="L18" s="52">
        <f t="shared" si="1"/>
        <v>1.05</v>
      </c>
    </row>
    <row r="19" spans="1:12" s="1" customFormat="1" ht="30.75" customHeight="1">
      <c r="A19" s="23" t="s">
        <v>2</v>
      </c>
      <c r="B19" s="22" t="s">
        <v>18</v>
      </c>
      <c r="C19" s="36" t="s">
        <v>17</v>
      </c>
      <c r="D19" s="74">
        <f>SUM(D20:D21)</f>
        <v>279933.86</v>
      </c>
      <c r="E19" s="74">
        <f>SUM(E20:E21)</f>
        <v>310675</v>
      </c>
      <c r="F19" s="71">
        <f>SUM(F20:F21)</f>
        <v>313627</v>
      </c>
      <c r="G19" s="71">
        <f>SUM(G20:G21)</f>
        <v>313033</v>
      </c>
      <c r="H19" s="45">
        <f t="shared" si="0"/>
        <v>0.9981060304119225</v>
      </c>
      <c r="I19" s="71">
        <f>SUM(I21,I20)</f>
        <v>320186</v>
      </c>
      <c r="J19" s="45">
        <f>I19/G19</f>
        <v>1.0228506259723416</v>
      </c>
      <c r="K19" s="71">
        <f>SUM(K21,K20)</f>
        <v>327696</v>
      </c>
      <c r="L19" s="51">
        <f t="shared" si="1"/>
        <v>1.0234551167134103</v>
      </c>
    </row>
    <row r="20" spans="1:12" ht="24" customHeight="1">
      <c r="A20" s="26" t="s">
        <v>2</v>
      </c>
      <c r="B20" s="27" t="s">
        <v>10</v>
      </c>
      <c r="C20" s="38" t="s">
        <v>12</v>
      </c>
      <c r="D20" s="73">
        <v>124376.57</v>
      </c>
      <c r="E20" s="73">
        <v>129658</v>
      </c>
      <c r="F20" s="79">
        <v>143067</v>
      </c>
      <c r="G20" s="79">
        <v>143067</v>
      </c>
      <c r="H20" s="45">
        <f t="shared" si="0"/>
        <v>1</v>
      </c>
      <c r="I20" s="79">
        <v>150220</v>
      </c>
      <c r="J20" s="45">
        <f>I20/G20</f>
        <v>1.0499975535937707</v>
      </c>
      <c r="K20" s="79">
        <v>157730</v>
      </c>
      <c r="L20" s="51">
        <f t="shared" si="1"/>
        <v>1.0499933430967914</v>
      </c>
    </row>
    <row r="21" spans="1:12" ht="24.75" customHeight="1">
      <c r="A21" s="26" t="s">
        <v>2</v>
      </c>
      <c r="B21" s="27" t="s">
        <v>11</v>
      </c>
      <c r="C21" s="38" t="s">
        <v>19</v>
      </c>
      <c r="D21" s="73">
        <v>155557.29</v>
      </c>
      <c r="E21" s="73">
        <v>181017</v>
      </c>
      <c r="F21" s="79">
        <v>170560</v>
      </c>
      <c r="G21" s="79">
        <v>169966</v>
      </c>
      <c r="H21" s="45">
        <f t="shared" si="0"/>
        <v>0.9965173545966229</v>
      </c>
      <c r="I21" s="79">
        <v>169966</v>
      </c>
      <c r="J21" s="45">
        <f>I21/G21</f>
        <v>1</v>
      </c>
      <c r="K21" s="79">
        <v>169966</v>
      </c>
      <c r="L21" s="51">
        <f t="shared" si="1"/>
        <v>1</v>
      </c>
    </row>
    <row r="22" spans="1:12" s="1" customFormat="1" ht="20.25" customHeight="1">
      <c r="A22" s="23" t="s">
        <v>2</v>
      </c>
      <c r="B22" s="22" t="s">
        <v>1</v>
      </c>
      <c r="C22" s="36" t="s">
        <v>32</v>
      </c>
      <c r="D22" s="74">
        <v>16981.78</v>
      </c>
      <c r="E22" s="74">
        <v>14615.5</v>
      </c>
      <c r="F22" s="71">
        <v>13106</v>
      </c>
      <c r="G22" s="71">
        <v>14419.4</v>
      </c>
      <c r="H22" s="45">
        <f t="shared" si="0"/>
        <v>1.1002136426064397</v>
      </c>
      <c r="I22" s="71">
        <v>14917.4</v>
      </c>
      <c r="J22" s="45">
        <f>I22/G22</f>
        <v>1.034536804582715</v>
      </c>
      <c r="K22" s="71">
        <v>15503.3</v>
      </c>
      <c r="L22" s="51">
        <f t="shared" si="1"/>
        <v>1.0392762813895182</v>
      </c>
    </row>
    <row r="23" spans="1:12" s="1" customFormat="1" ht="55.5" customHeight="1">
      <c r="A23" s="23" t="s">
        <v>2</v>
      </c>
      <c r="B23" s="22" t="s">
        <v>60</v>
      </c>
      <c r="C23" s="36" t="s">
        <v>61</v>
      </c>
      <c r="D23" s="74">
        <v>-3.18</v>
      </c>
      <c r="E23" s="73">
        <v>0</v>
      </c>
      <c r="F23" s="71">
        <v>0</v>
      </c>
      <c r="G23" s="71">
        <v>0</v>
      </c>
      <c r="H23" s="45"/>
      <c r="I23" s="71">
        <v>0</v>
      </c>
      <c r="J23" s="45"/>
      <c r="K23" s="71">
        <v>0</v>
      </c>
      <c r="L23" s="51"/>
    </row>
    <row r="24" spans="1:12" s="1" customFormat="1" ht="47.25">
      <c r="A24" s="23" t="s">
        <v>2</v>
      </c>
      <c r="B24" s="22" t="s">
        <v>21</v>
      </c>
      <c r="C24" s="39" t="s">
        <v>20</v>
      </c>
      <c r="D24" s="74">
        <v>276730.38</v>
      </c>
      <c r="E24" s="74">
        <v>320292.2</v>
      </c>
      <c r="F24" s="71">
        <v>315728.1</v>
      </c>
      <c r="G24" s="71">
        <v>295260</v>
      </c>
      <c r="H24" s="45">
        <f t="shared" si="0"/>
        <v>0.935171750629735</v>
      </c>
      <c r="I24" s="71">
        <v>273563</v>
      </c>
      <c r="J24" s="45">
        <f aca="true" t="shared" si="2" ref="J24:J36">I24/G24</f>
        <v>0.9265156133577186</v>
      </c>
      <c r="K24" s="71">
        <v>273394</v>
      </c>
      <c r="L24" s="51">
        <f t="shared" si="1"/>
        <v>0.9993822263975757</v>
      </c>
    </row>
    <row r="25" spans="1:12" s="1" customFormat="1" ht="37.5" customHeight="1">
      <c r="A25" s="23" t="s">
        <v>2</v>
      </c>
      <c r="B25" s="22" t="s">
        <v>25</v>
      </c>
      <c r="C25" s="36" t="s">
        <v>24</v>
      </c>
      <c r="D25" s="74">
        <v>291.87</v>
      </c>
      <c r="E25" s="74">
        <v>315</v>
      </c>
      <c r="F25" s="71">
        <v>315</v>
      </c>
      <c r="G25" s="71">
        <v>315</v>
      </c>
      <c r="H25" s="45">
        <f t="shared" si="0"/>
        <v>1</v>
      </c>
      <c r="I25" s="71">
        <v>315</v>
      </c>
      <c r="J25" s="45">
        <f t="shared" si="2"/>
        <v>1</v>
      </c>
      <c r="K25" s="71">
        <v>315</v>
      </c>
      <c r="L25" s="51">
        <f t="shared" si="1"/>
        <v>1</v>
      </c>
    </row>
    <row r="26" spans="1:12" s="17" customFormat="1" ht="33.75" customHeight="1">
      <c r="A26" s="24" t="s">
        <v>2</v>
      </c>
      <c r="B26" s="28" t="s">
        <v>44</v>
      </c>
      <c r="C26" s="40" t="s">
        <v>45</v>
      </c>
      <c r="D26" s="74">
        <v>13748.37</v>
      </c>
      <c r="E26" s="74">
        <v>3377.3</v>
      </c>
      <c r="F26" s="78">
        <v>4447.5</v>
      </c>
      <c r="G26" s="78">
        <v>1731</v>
      </c>
      <c r="H26" s="45">
        <f t="shared" si="0"/>
        <v>0.3892074198988196</v>
      </c>
      <c r="I26" s="86">
        <v>810</v>
      </c>
      <c r="J26" s="45">
        <f t="shared" si="2"/>
        <v>0.4679376083188908</v>
      </c>
      <c r="K26" s="86">
        <v>810</v>
      </c>
      <c r="L26" s="51">
        <f t="shared" si="1"/>
        <v>1</v>
      </c>
    </row>
    <row r="27" spans="1:12" s="1" customFormat="1" ht="34.5" customHeight="1">
      <c r="A27" s="23" t="s">
        <v>2</v>
      </c>
      <c r="B27" s="22" t="s">
        <v>27</v>
      </c>
      <c r="C27" s="39" t="s">
        <v>26</v>
      </c>
      <c r="D27" s="74">
        <v>132775.55</v>
      </c>
      <c r="E27" s="74">
        <v>80521.1</v>
      </c>
      <c r="F27" s="71">
        <v>76902.1</v>
      </c>
      <c r="G27" s="71">
        <v>65000</v>
      </c>
      <c r="H27" s="45">
        <f t="shared" si="0"/>
        <v>0.8452304943558108</v>
      </c>
      <c r="I27" s="71">
        <v>6000</v>
      </c>
      <c r="J27" s="45">
        <f t="shared" si="2"/>
        <v>0.09230769230769231</v>
      </c>
      <c r="K27" s="71">
        <v>6000</v>
      </c>
      <c r="L27" s="51">
        <f t="shared" si="1"/>
        <v>1</v>
      </c>
    </row>
    <row r="28" spans="1:12" s="1" customFormat="1" ht="24" customHeight="1">
      <c r="A28" s="23" t="s">
        <v>2</v>
      </c>
      <c r="B28" s="22" t="s">
        <v>29</v>
      </c>
      <c r="C28" s="36" t="s">
        <v>28</v>
      </c>
      <c r="D28" s="74">
        <v>3884.69</v>
      </c>
      <c r="E28" s="74">
        <v>1959.3</v>
      </c>
      <c r="F28" s="71">
        <v>2278.8</v>
      </c>
      <c r="G28" s="71">
        <v>2300</v>
      </c>
      <c r="H28" s="45">
        <f t="shared" si="0"/>
        <v>1.0093031420045637</v>
      </c>
      <c r="I28" s="71">
        <v>2300</v>
      </c>
      <c r="J28" s="45">
        <f t="shared" si="2"/>
        <v>1</v>
      </c>
      <c r="K28" s="71">
        <v>2300</v>
      </c>
      <c r="L28" s="51">
        <f t="shared" si="1"/>
        <v>1</v>
      </c>
    </row>
    <row r="29" spans="1:12" s="1" customFormat="1" ht="24" customHeight="1" thickBot="1">
      <c r="A29" s="54" t="s">
        <v>2</v>
      </c>
      <c r="B29" s="55" t="s">
        <v>48</v>
      </c>
      <c r="C29" s="56" t="s">
        <v>49</v>
      </c>
      <c r="D29" s="75">
        <v>5112.79</v>
      </c>
      <c r="E29" s="76">
        <v>138</v>
      </c>
      <c r="F29" s="80">
        <v>138</v>
      </c>
      <c r="G29" s="80">
        <v>0</v>
      </c>
      <c r="H29" s="46"/>
      <c r="I29" s="80">
        <v>0</v>
      </c>
      <c r="J29" s="46"/>
      <c r="K29" s="80">
        <v>0</v>
      </c>
      <c r="L29" s="53"/>
    </row>
    <row r="30" spans="1:12" ht="28.5" customHeight="1" thickBot="1">
      <c r="A30" s="89" t="s">
        <v>2</v>
      </c>
      <c r="B30" s="90" t="s">
        <v>33</v>
      </c>
      <c r="C30" s="91" t="s">
        <v>34</v>
      </c>
      <c r="D30" s="68">
        <f>SUM(D35,D36,D37,D38,D39,D40)</f>
        <v>1985728.9500000002</v>
      </c>
      <c r="E30" s="68">
        <f>SUM(E36,E37,E39,E40)</f>
        <v>2794717.6</v>
      </c>
      <c r="F30" s="68">
        <f>SUM(F36,F37,F39,F40)</f>
        <v>2773518.0500000003</v>
      </c>
      <c r="G30" s="68">
        <f>SUM(G36,G37,G39,G40)</f>
        <v>2370917.37</v>
      </c>
      <c r="H30" s="87">
        <f t="shared" si="0"/>
        <v>0.8548411538190638</v>
      </c>
      <c r="I30" s="68">
        <f>SUM(I36,I37,I39,I40)</f>
        <v>2184783.0300000003</v>
      </c>
      <c r="J30" s="87">
        <f t="shared" si="2"/>
        <v>0.9214926920882106</v>
      </c>
      <c r="K30" s="68">
        <f>SUM(K36,K37,K39,K40)</f>
        <v>2335678.71</v>
      </c>
      <c r="L30" s="88">
        <f t="shared" si="1"/>
        <v>1.0690666660844577</v>
      </c>
    </row>
    <row r="31" spans="1:12" ht="49.5" customHeight="1">
      <c r="A31" s="31" t="s">
        <v>2</v>
      </c>
      <c r="B31" s="32" t="s">
        <v>3</v>
      </c>
      <c r="C31" s="34" t="s">
        <v>7</v>
      </c>
      <c r="D31" s="69">
        <f>SUM(D35,D36,D37,D39)</f>
        <v>1986431.86</v>
      </c>
      <c r="E31" s="69">
        <f>SUM(E36,E37,E39)</f>
        <v>2796885.9</v>
      </c>
      <c r="F31" s="69">
        <f>SUM(F36,F37,F39)</f>
        <v>2775686.35</v>
      </c>
      <c r="G31" s="69">
        <f>SUM(G36,G37,G39)</f>
        <v>2370917.37</v>
      </c>
      <c r="H31" s="44">
        <f t="shared" si="0"/>
        <v>0.8541733722904247</v>
      </c>
      <c r="I31" s="69">
        <f>SUM(I36,I37,I39)</f>
        <v>2184783.0300000003</v>
      </c>
      <c r="J31" s="44">
        <f t="shared" si="2"/>
        <v>0.9214926920882106</v>
      </c>
      <c r="K31" s="69">
        <f>SUM(K36,K37,K39)</f>
        <v>2335678.71</v>
      </c>
      <c r="L31" s="50">
        <f t="shared" si="1"/>
        <v>1.0690666660844577</v>
      </c>
    </row>
    <row r="32" spans="1:12" s="1" customFormat="1" ht="78.75" hidden="1">
      <c r="A32" s="29"/>
      <c r="B32" s="30"/>
      <c r="C32" s="41" t="s">
        <v>22</v>
      </c>
      <c r="D32" s="73"/>
      <c r="E32" s="73"/>
      <c r="F32" s="81"/>
      <c r="G32" s="81"/>
      <c r="H32" s="45" t="e">
        <f t="shared" si="0"/>
        <v>#DIV/0!</v>
      </c>
      <c r="I32" s="81"/>
      <c r="J32" s="45" t="e">
        <f t="shared" si="2"/>
        <v>#DIV/0!</v>
      </c>
      <c r="K32" s="81"/>
      <c r="L32" s="51" t="e">
        <f t="shared" si="1"/>
        <v>#DIV/0!</v>
      </c>
    </row>
    <row r="33" spans="1:12" s="1" customFormat="1" ht="36.75" customHeight="1" hidden="1">
      <c r="A33" s="29"/>
      <c r="B33" s="30"/>
      <c r="C33" s="41" t="s">
        <v>23</v>
      </c>
      <c r="D33" s="73"/>
      <c r="E33" s="73"/>
      <c r="F33" s="81"/>
      <c r="G33" s="81"/>
      <c r="H33" s="45" t="e">
        <f t="shared" si="0"/>
        <v>#DIV/0!</v>
      </c>
      <c r="I33" s="81"/>
      <c r="J33" s="45" t="e">
        <f t="shared" si="2"/>
        <v>#DIV/0!</v>
      </c>
      <c r="K33" s="81"/>
      <c r="L33" s="51" t="e">
        <f t="shared" si="1"/>
        <v>#DIV/0!</v>
      </c>
    </row>
    <row r="34" spans="1:12" s="1" customFormat="1" ht="35.25" customHeight="1" hidden="1">
      <c r="A34" s="29" t="s">
        <v>2</v>
      </c>
      <c r="B34" s="30" t="s">
        <v>8</v>
      </c>
      <c r="C34" s="41" t="s">
        <v>13</v>
      </c>
      <c r="D34" s="73"/>
      <c r="E34" s="73"/>
      <c r="F34" s="81"/>
      <c r="G34" s="81"/>
      <c r="H34" s="45" t="e">
        <f t="shared" si="0"/>
        <v>#DIV/0!</v>
      </c>
      <c r="I34" s="81"/>
      <c r="J34" s="45" t="e">
        <f t="shared" si="2"/>
        <v>#DIV/0!</v>
      </c>
      <c r="K34" s="81"/>
      <c r="L34" s="51" t="e">
        <f t="shared" si="1"/>
        <v>#DIV/0!</v>
      </c>
    </row>
    <row r="35" spans="1:12" s="1" customFormat="1" ht="35.25" customHeight="1">
      <c r="A35" s="24" t="s">
        <v>2</v>
      </c>
      <c r="B35" s="28" t="s">
        <v>63</v>
      </c>
      <c r="C35" s="35" t="s">
        <v>64</v>
      </c>
      <c r="D35" s="73">
        <v>3863.3</v>
      </c>
      <c r="E35" s="73">
        <v>0</v>
      </c>
      <c r="F35" s="81">
        <v>0</v>
      </c>
      <c r="G35" s="81">
        <v>0</v>
      </c>
      <c r="H35" s="45"/>
      <c r="I35" s="81">
        <v>0</v>
      </c>
      <c r="J35" s="45"/>
      <c r="K35" s="81">
        <v>0</v>
      </c>
      <c r="L35" s="51"/>
    </row>
    <row r="36" spans="1:12" s="1" customFormat="1" ht="35.25" customHeight="1">
      <c r="A36" s="24" t="s">
        <v>2</v>
      </c>
      <c r="B36" s="28" t="s">
        <v>53</v>
      </c>
      <c r="C36" s="35" t="s">
        <v>42</v>
      </c>
      <c r="D36" s="74">
        <v>577287.5</v>
      </c>
      <c r="E36" s="74">
        <v>310116.9</v>
      </c>
      <c r="F36" s="78">
        <v>298853.05</v>
      </c>
      <c r="G36" s="78">
        <v>763839.37</v>
      </c>
      <c r="H36" s="45">
        <f t="shared" si="0"/>
        <v>2.5559028760121403</v>
      </c>
      <c r="I36" s="78">
        <v>582584.03</v>
      </c>
      <c r="J36" s="45">
        <f t="shared" si="2"/>
        <v>0.7627048995916511</v>
      </c>
      <c r="K36" s="78">
        <v>771572.71</v>
      </c>
      <c r="L36" s="51">
        <f t="shared" si="1"/>
        <v>1.324397289091498</v>
      </c>
    </row>
    <row r="37" spans="1:12" s="1" customFormat="1" ht="31.5">
      <c r="A37" s="24" t="s">
        <v>2</v>
      </c>
      <c r="B37" s="28" t="s">
        <v>52</v>
      </c>
      <c r="C37" s="35" t="s">
        <v>31</v>
      </c>
      <c r="D37" s="74">
        <v>1405281.06</v>
      </c>
      <c r="E37" s="74">
        <v>1510769</v>
      </c>
      <c r="F37" s="78">
        <v>1500833.3</v>
      </c>
      <c r="G37" s="78">
        <v>1607078</v>
      </c>
      <c r="H37" s="45">
        <v>1.071</v>
      </c>
      <c r="I37" s="78">
        <v>1602199</v>
      </c>
      <c r="J37" s="45">
        <v>0.997</v>
      </c>
      <c r="K37" s="78">
        <v>1564106</v>
      </c>
      <c r="L37" s="51">
        <v>0.976</v>
      </c>
    </row>
    <row r="38" spans="1:12" s="1" customFormat="1" ht="35.25" customHeight="1">
      <c r="A38" s="24" t="s">
        <v>2</v>
      </c>
      <c r="B38" s="28" t="s">
        <v>65</v>
      </c>
      <c r="C38" s="35" t="s">
        <v>66</v>
      </c>
      <c r="D38" s="74">
        <v>64</v>
      </c>
      <c r="E38" s="74">
        <v>0</v>
      </c>
      <c r="F38" s="78">
        <v>0</v>
      </c>
      <c r="G38" s="78">
        <v>0</v>
      </c>
      <c r="H38" s="45"/>
      <c r="I38" s="78">
        <v>0</v>
      </c>
      <c r="J38" s="45"/>
      <c r="K38" s="78">
        <v>0</v>
      </c>
      <c r="L38" s="51"/>
    </row>
    <row r="39" spans="1:12" s="1" customFormat="1" ht="30" customHeight="1">
      <c r="A39" s="24" t="s">
        <v>2</v>
      </c>
      <c r="B39" s="28" t="s">
        <v>62</v>
      </c>
      <c r="C39" s="35" t="s">
        <v>67</v>
      </c>
      <c r="D39" s="74">
        <v>0</v>
      </c>
      <c r="E39" s="74">
        <v>976000</v>
      </c>
      <c r="F39" s="78">
        <v>976000</v>
      </c>
      <c r="G39" s="78">
        <v>0</v>
      </c>
      <c r="H39" s="45"/>
      <c r="I39" s="78">
        <v>0</v>
      </c>
      <c r="J39" s="45"/>
      <c r="K39" s="78">
        <v>0</v>
      </c>
      <c r="L39" s="51"/>
    </row>
    <row r="40" spans="1:12" s="1" customFormat="1" ht="40.5" customHeight="1" thickBot="1">
      <c r="A40" s="59" t="s">
        <v>2</v>
      </c>
      <c r="B40" s="58" t="s">
        <v>51</v>
      </c>
      <c r="C40" s="57" t="s">
        <v>50</v>
      </c>
      <c r="D40" s="76">
        <v>-766.91</v>
      </c>
      <c r="E40" s="76">
        <v>-2168.3</v>
      </c>
      <c r="F40" s="82">
        <v>-2168.3</v>
      </c>
      <c r="G40" s="82">
        <v>0</v>
      </c>
      <c r="H40" s="46"/>
      <c r="I40" s="82">
        <v>0</v>
      </c>
      <c r="J40" s="46"/>
      <c r="K40" s="82">
        <v>0</v>
      </c>
      <c r="L40" s="53"/>
    </row>
    <row r="41" spans="1:12" ht="27.75" customHeight="1" thickBot="1">
      <c r="A41" s="92"/>
      <c r="B41" s="93"/>
      <c r="C41" s="91" t="s">
        <v>30</v>
      </c>
      <c r="D41" s="68">
        <f>SUM(D11+D30)</f>
        <v>3618719.8900000006</v>
      </c>
      <c r="E41" s="68">
        <f>SUM(E11+E30)</f>
        <v>4580289.6</v>
      </c>
      <c r="F41" s="68">
        <f>SUM(F11+F30)</f>
        <v>4523931.550000001</v>
      </c>
      <c r="G41" s="68">
        <f>SUM(G11+G30)</f>
        <v>4253890.37</v>
      </c>
      <c r="H41" s="87">
        <f>G41/F41</f>
        <v>0.9403082966628882</v>
      </c>
      <c r="I41" s="68">
        <f>SUM(I11+I30)</f>
        <v>4080140.0300000003</v>
      </c>
      <c r="J41" s="87">
        <f>I41/G41</f>
        <v>0.9591549558433966</v>
      </c>
      <c r="K41" s="68">
        <f>SUM(K11+K30)</f>
        <v>4337566.71</v>
      </c>
      <c r="L41" s="88">
        <f t="shared" si="1"/>
        <v>1.0630926091034183</v>
      </c>
    </row>
    <row r="42" spans="1:11" ht="15.75">
      <c r="A42" s="8"/>
      <c r="B42" s="6"/>
      <c r="C42" s="16"/>
      <c r="D42" s="16"/>
      <c r="E42" s="16"/>
      <c r="F42" s="16"/>
      <c r="G42" s="16"/>
      <c r="H42" s="16"/>
      <c r="I42" s="18"/>
      <c r="J42" s="18"/>
      <c r="K42" s="18"/>
    </row>
    <row r="43" spans="1:11" ht="15.75">
      <c r="A43" s="8"/>
      <c r="B43" s="6"/>
      <c r="C43" s="16"/>
      <c r="D43" s="16"/>
      <c r="E43" s="16"/>
      <c r="F43" s="16"/>
      <c r="G43" s="16"/>
      <c r="H43" s="16"/>
      <c r="I43" s="18"/>
      <c r="J43" s="18"/>
      <c r="K43" s="18"/>
    </row>
    <row r="44" spans="1:10" ht="15.75">
      <c r="A44" s="8"/>
      <c r="B44" s="6"/>
      <c r="C44" s="16"/>
      <c r="D44" s="16"/>
      <c r="E44" s="16"/>
      <c r="F44" s="16"/>
      <c r="G44" s="16"/>
      <c r="H44" s="16"/>
      <c r="I44" s="10"/>
      <c r="J44" s="10"/>
    </row>
    <row r="45" spans="1:10" ht="15.75">
      <c r="A45" s="8"/>
      <c r="B45" s="6"/>
      <c r="C45" s="16"/>
      <c r="D45" s="16"/>
      <c r="E45" s="16"/>
      <c r="F45" s="16"/>
      <c r="G45" s="16"/>
      <c r="H45" s="16"/>
      <c r="I45" s="11"/>
      <c r="J45" s="11"/>
    </row>
    <row r="46" spans="1:10" s="1" customFormat="1" ht="15.75">
      <c r="A46" s="8"/>
      <c r="B46" s="6"/>
      <c r="C46" s="16"/>
      <c r="D46" s="16"/>
      <c r="E46" s="16"/>
      <c r="F46" s="16"/>
      <c r="G46" s="16"/>
      <c r="H46" s="16"/>
      <c r="I46" s="11"/>
      <c r="J46" s="11"/>
    </row>
    <row r="47" spans="1:10" s="1" customFormat="1" ht="15.75">
      <c r="A47" s="8"/>
      <c r="B47" s="6"/>
      <c r="C47" s="16"/>
      <c r="D47" s="16"/>
      <c r="E47" s="16"/>
      <c r="F47" s="16"/>
      <c r="G47" s="16"/>
      <c r="H47" s="16"/>
      <c r="I47" s="11"/>
      <c r="J47" s="11"/>
    </row>
    <row r="48" spans="1:10" s="1" customFormat="1" ht="15.75">
      <c r="A48" s="8"/>
      <c r="B48" s="6"/>
      <c r="C48" s="16"/>
      <c r="D48" s="16"/>
      <c r="E48" s="16"/>
      <c r="F48" s="16"/>
      <c r="G48" s="16"/>
      <c r="H48" s="16"/>
      <c r="I48" s="11"/>
      <c r="J48" s="11"/>
    </row>
    <row r="49" spans="1:10" s="1" customFormat="1" ht="21.75" customHeight="1">
      <c r="A49" s="8"/>
      <c r="B49" s="6"/>
      <c r="C49" s="16"/>
      <c r="D49" s="16"/>
      <c r="E49" s="16"/>
      <c r="F49" s="16"/>
      <c r="G49" s="16"/>
      <c r="H49" s="16"/>
      <c r="I49" s="11"/>
      <c r="J49" s="11"/>
    </row>
    <row r="50" spans="1:10" ht="15.75">
      <c r="A50" s="8"/>
      <c r="B50" s="6"/>
      <c r="C50" s="16"/>
      <c r="D50" s="16"/>
      <c r="E50" s="16"/>
      <c r="F50" s="16"/>
      <c r="G50" s="16"/>
      <c r="H50" s="16"/>
      <c r="I50" s="11"/>
      <c r="J50" s="11"/>
    </row>
    <row r="51" spans="1:10" ht="15.75">
      <c r="A51" s="8"/>
      <c r="B51" s="6"/>
      <c r="C51" s="16"/>
      <c r="D51" s="16"/>
      <c r="E51" s="16"/>
      <c r="F51" s="16"/>
      <c r="G51" s="16"/>
      <c r="H51" s="16"/>
      <c r="I51" s="11"/>
      <c r="J51" s="11"/>
    </row>
    <row r="52" spans="1:10" s="1" customFormat="1" ht="15.75">
      <c r="A52" s="8"/>
      <c r="B52" s="6"/>
      <c r="C52" s="16"/>
      <c r="D52" s="16"/>
      <c r="E52" s="16"/>
      <c r="F52" s="16"/>
      <c r="G52" s="16"/>
      <c r="H52" s="16"/>
      <c r="I52" s="11"/>
      <c r="J52" s="11"/>
    </row>
    <row r="53" spans="1:10" s="1" customFormat="1" ht="15.75">
      <c r="A53" s="8"/>
      <c r="B53" s="6"/>
      <c r="C53" s="16"/>
      <c r="D53" s="16"/>
      <c r="E53" s="16"/>
      <c r="F53" s="16"/>
      <c r="G53" s="16"/>
      <c r="H53" s="16"/>
      <c r="I53" s="11"/>
      <c r="J53" s="11"/>
    </row>
    <row r="54" spans="1:10" ht="15.75">
      <c r="A54" s="8"/>
      <c r="B54" s="6"/>
      <c r="C54" s="16"/>
      <c r="D54" s="16"/>
      <c r="E54" s="16"/>
      <c r="F54" s="16"/>
      <c r="G54" s="16"/>
      <c r="H54" s="16"/>
      <c r="I54" s="11"/>
      <c r="J54" s="11"/>
    </row>
    <row r="55" spans="1:10" s="1" customFormat="1" ht="15.75">
      <c r="A55" s="8"/>
      <c r="B55" s="6"/>
      <c r="C55" s="16"/>
      <c r="D55" s="16"/>
      <c r="E55" s="16"/>
      <c r="F55" s="16"/>
      <c r="G55" s="16"/>
      <c r="H55" s="16"/>
      <c r="I55" s="11"/>
      <c r="J55" s="11"/>
    </row>
    <row r="56" spans="1:10" ht="15.75">
      <c r="A56" s="8"/>
      <c r="B56" s="6"/>
      <c r="C56" s="16"/>
      <c r="D56" s="16"/>
      <c r="E56" s="16"/>
      <c r="F56" s="16"/>
      <c r="G56" s="16"/>
      <c r="H56" s="16"/>
      <c r="I56" s="11"/>
      <c r="J56" s="11"/>
    </row>
    <row r="57" spans="1:10" s="1" customFormat="1" ht="15.75">
      <c r="A57" s="8"/>
      <c r="B57" s="6"/>
      <c r="C57" s="16"/>
      <c r="D57" s="16"/>
      <c r="E57" s="16"/>
      <c r="F57" s="16"/>
      <c r="G57" s="16"/>
      <c r="H57" s="16"/>
      <c r="I57" s="11"/>
      <c r="J57" s="11"/>
    </row>
    <row r="58" spans="1:10" ht="15.75">
      <c r="A58" s="8"/>
      <c r="B58" s="6"/>
      <c r="C58" s="16"/>
      <c r="D58" s="16"/>
      <c r="E58" s="16"/>
      <c r="F58" s="16"/>
      <c r="G58" s="16"/>
      <c r="H58" s="16"/>
      <c r="I58" s="11"/>
      <c r="J58" s="11"/>
    </row>
    <row r="59" spans="1:10" ht="15.75">
      <c r="A59" s="8"/>
      <c r="B59" s="6"/>
      <c r="C59" s="16"/>
      <c r="D59" s="16"/>
      <c r="E59" s="16"/>
      <c r="F59" s="16"/>
      <c r="G59" s="16"/>
      <c r="H59" s="16"/>
      <c r="I59" s="11"/>
      <c r="J59" s="11"/>
    </row>
    <row r="60" spans="1:10" s="1" customFormat="1" ht="15.75">
      <c r="A60" s="8"/>
      <c r="B60" s="6"/>
      <c r="C60" s="16"/>
      <c r="D60" s="16"/>
      <c r="E60" s="16"/>
      <c r="F60" s="16"/>
      <c r="G60" s="16"/>
      <c r="H60" s="16"/>
      <c r="I60" s="11"/>
      <c r="J60" s="11"/>
    </row>
    <row r="61" spans="1:10" s="1" customFormat="1" ht="15.75">
      <c r="A61" s="8"/>
      <c r="B61" s="6"/>
      <c r="C61" s="16"/>
      <c r="D61" s="16"/>
      <c r="E61" s="16"/>
      <c r="F61" s="16"/>
      <c r="G61" s="16"/>
      <c r="H61" s="16"/>
      <c r="I61" s="11"/>
      <c r="J61" s="11"/>
    </row>
    <row r="62" spans="1:10" ht="15.75">
      <c r="A62" s="8"/>
      <c r="B62" s="6"/>
      <c r="C62" s="16"/>
      <c r="D62" s="16"/>
      <c r="E62" s="16"/>
      <c r="F62" s="16"/>
      <c r="G62" s="16"/>
      <c r="H62" s="16"/>
      <c r="I62" s="11"/>
      <c r="J62" s="11"/>
    </row>
    <row r="63" spans="1:10" s="1" customFormat="1" ht="15.75">
      <c r="A63" s="8"/>
      <c r="B63" s="6"/>
      <c r="C63" s="16"/>
      <c r="D63" s="16"/>
      <c r="E63" s="16"/>
      <c r="F63" s="16"/>
      <c r="G63" s="16"/>
      <c r="H63" s="16"/>
      <c r="I63" s="11"/>
      <c r="J63" s="11"/>
    </row>
    <row r="64" spans="1:10" s="1" customFormat="1" ht="15.75">
      <c r="A64" s="8"/>
      <c r="B64" s="6"/>
      <c r="C64" s="16"/>
      <c r="D64" s="16"/>
      <c r="E64" s="16"/>
      <c r="F64" s="16"/>
      <c r="G64" s="16"/>
      <c r="H64" s="16"/>
      <c r="I64" s="11"/>
      <c r="J64" s="11"/>
    </row>
    <row r="65" spans="1:10" ht="15.75">
      <c r="A65" s="8"/>
      <c r="B65" s="6"/>
      <c r="C65" s="16"/>
      <c r="D65" s="16"/>
      <c r="E65" s="16"/>
      <c r="F65" s="16"/>
      <c r="G65" s="16"/>
      <c r="H65" s="16"/>
      <c r="I65" s="11"/>
      <c r="J65" s="11"/>
    </row>
    <row r="66" spans="1:10" s="1" customFormat="1" ht="15.75">
      <c r="A66" s="8"/>
      <c r="B66" s="6"/>
      <c r="C66" s="16"/>
      <c r="D66" s="16"/>
      <c r="E66" s="16"/>
      <c r="F66" s="16"/>
      <c r="G66" s="16"/>
      <c r="H66" s="16"/>
      <c r="I66" s="11"/>
      <c r="J66" s="11"/>
    </row>
    <row r="67" spans="1:10" ht="15.75">
      <c r="A67" s="8"/>
      <c r="B67" s="6"/>
      <c r="C67" s="16"/>
      <c r="D67" s="16"/>
      <c r="E67" s="16"/>
      <c r="F67" s="16"/>
      <c r="G67" s="16"/>
      <c r="H67" s="16"/>
      <c r="I67" s="11"/>
      <c r="J67" s="11"/>
    </row>
    <row r="68" spans="1:10" s="1" customFormat="1" ht="15.75">
      <c r="A68" s="8"/>
      <c r="B68" s="6"/>
      <c r="C68" s="16"/>
      <c r="D68" s="16"/>
      <c r="E68" s="16"/>
      <c r="F68" s="16"/>
      <c r="G68" s="16"/>
      <c r="H68" s="16"/>
      <c r="I68" s="11"/>
      <c r="J68" s="11"/>
    </row>
    <row r="69" spans="1:10" ht="15.75">
      <c r="A69" s="8"/>
      <c r="B69" s="6"/>
      <c r="C69" s="16"/>
      <c r="D69" s="16"/>
      <c r="E69" s="16"/>
      <c r="F69" s="16"/>
      <c r="G69" s="16"/>
      <c r="H69" s="16"/>
      <c r="I69" s="11"/>
      <c r="J69" s="11"/>
    </row>
    <row r="70" spans="1:10" ht="15.75">
      <c r="A70" s="8"/>
      <c r="B70" s="6"/>
      <c r="C70" s="16"/>
      <c r="D70" s="16"/>
      <c r="E70" s="16"/>
      <c r="F70" s="16"/>
      <c r="G70" s="16"/>
      <c r="H70" s="16"/>
      <c r="I70" s="11"/>
      <c r="J70" s="11"/>
    </row>
    <row r="71" spans="1:10" ht="15.75">
      <c r="A71" s="8"/>
      <c r="B71" s="6"/>
      <c r="C71" s="16"/>
      <c r="D71" s="16"/>
      <c r="E71" s="16"/>
      <c r="F71" s="16"/>
      <c r="G71" s="16"/>
      <c r="H71" s="16"/>
      <c r="I71" s="11"/>
      <c r="J71" s="11"/>
    </row>
    <row r="72" spans="9:10" ht="15.75">
      <c r="I72" s="12"/>
      <c r="J72" s="12"/>
    </row>
    <row r="73" spans="9:10" ht="15.75">
      <c r="I73" s="12"/>
      <c r="J73" s="12"/>
    </row>
    <row r="74" spans="9:10" ht="15.75">
      <c r="I74" s="12"/>
      <c r="J74" s="12"/>
    </row>
    <row r="75" spans="9:10" ht="15.75">
      <c r="I75" s="12"/>
      <c r="J75" s="12"/>
    </row>
    <row r="76" spans="9:10" ht="15.75">
      <c r="I76" s="12"/>
      <c r="J76" s="12"/>
    </row>
    <row r="77" spans="9:10" ht="15.75">
      <c r="I77" s="12"/>
      <c r="J77" s="12"/>
    </row>
    <row r="78" spans="9:10" ht="15.75">
      <c r="I78" s="12"/>
      <c r="J78" s="12"/>
    </row>
    <row r="79" spans="9:10" ht="15.75">
      <c r="I79" s="12"/>
      <c r="J79" s="12"/>
    </row>
    <row r="80" spans="9:10" ht="15.75">
      <c r="I80" s="12"/>
      <c r="J80" s="12"/>
    </row>
    <row r="81" spans="9:10" ht="15.75">
      <c r="I81" s="12"/>
      <c r="J81" s="12"/>
    </row>
    <row r="82" spans="9:10" ht="15.75">
      <c r="I82" s="12"/>
      <c r="J82" s="12"/>
    </row>
    <row r="83" spans="9:10" ht="15.75">
      <c r="I83" s="12"/>
      <c r="J83" s="12"/>
    </row>
    <row r="84" spans="9:10" ht="15.75">
      <c r="I84" s="12"/>
      <c r="J84" s="12"/>
    </row>
    <row r="85" spans="9:10" ht="15.75">
      <c r="I85" s="12"/>
      <c r="J85" s="12"/>
    </row>
    <row r="86" spans="9:10" ht="15.75">
      <c r="I86" s="12"/>
      <c r="J86" s="12"/>
    </row>
    <row r="87" spans="9:10" ht="15.75">
      <c r="I87" s="12"/>
      <c r="J87" s="12"/>
    </row>
    <row r="88" spans="9:10" ht="15.75">
      <c r="I88" s="12"/>
      <c r="J88" s="12"/>
    </row>
    <row r="89" spans="9:10" ht="15.75">
      <c r="I89" s="12"/>
      <c r="J89" s="12"/>
    </row>
    <row r="90" spans="9:10" ht="15.75">
      <c r="I90" s="12"/>
      <c r="J90" s="12"/>
    </row>
    <row r="91" spans="9:10" ht="15.75">
      <c r="I91" s="12"/>
      <c r="J91" s="12"/>
    </row>
    <row r="92" spans="9:10" ht="15.75">
      <c r="I92" s="12"/>
      <c r="J92" s="12"/>
    </row>
  </sheetData>
  <sheetProtection/>
  <mergeCells count="6">
    <mergeCell ref="I1:K1"/>
    <mergeCell ref="I3:K3"/>
    <mergeCell ref="I4:K4"/>
    <mergeCell ref="B7:I7"/>
    <mergeCell ref="A10:B10"/>
    <mergeCell ref="A6:K6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user</cp:lastModifiedBy>
  <cp:lastPrinted>2019-02-14T13:08:40Z</cp:lastPrinted>
  <dcterms:created xsi:type="dcterms:W3CDTF">1999-03-18T06:53:45Z</dcterms:created>
  <dcterms:modified xsi:type="dcterms:W3CDTF">2021-11-15T12:25:52Z</dcterms:modified>
  <cp:category/>
  <cp:version/>
  <cp:contentType/>
  <cp:contentStatus/>
</cp:coreProperties>
</file>