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<sst xmlns="http://schemas.openxmlformats.org/spreadsheetml/2006/main" count="53" uniqueCount="44">
  <si>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Приложение №     к решению общего собрания от ________ 201__ г.</t>
  </si>
  <si>
    <t xml:space="preserve">                                               СМЕТА ДОХОДОВ И РАСХОДОВ НА СОДЕРЖАНИЕ ДОМОВЛАДЕНИЯ                                                        по ул. САДОВЫЙ, д. 3/1 с 01.11.2015 по 31.12.2015г.</t>
  </si>
  <si>
    <t>№</t>
  </si>
  <si>
    <t>Статья доходов и расходов</t>
  </si>
  <si>
    <t>Периодичность</t>
  </si>
  <si>
    <t>Жилые 17913,9 и нежилые помещения 955,6 кв.м = 18869,5</t>
  </si>
  <si>
    <t xml:space="preserve">      Руб      в месяц</t>
  </si>
  <si>
    <t xml:space="preserve">      Руб      нояб-декаб</t>
  </si>
  <si>
    <t xml:space="preserve">  Руб с м2    в месяц</t>
  </si>
  <si>
    <t>ДОХОДЫ на 2016 год</t>
  </si>
  <si>
    <t>Текущее содержание домовладения за счет собственников</t>
  </si>
  <si>
    <t>ЗАТРАТЫ на 2016 год</t>
  </si>
  <si>
    <t>1. Расходы на содержание управления (административное руководство) и обслуживающий персонал, всего, в том числе:</t>
  </si>
  <si>
    <t>Фонд з/платы (в т.ч. НДФЛ 13%)</t>
  </si>
  <si>
    <t>Страховые взносы (20,2% от фонда з/платы)</t>
  </si>
  <si>
    <t>Ежемесячное вознаграждение председателю правления (в т.ч. НДФЛ 13%)</t>
  </si>
  <si>
    <t>Расходы на телефон (диспетчер, гл.бухгалтер) и АТС</t>
  </si>
  <si>
    <t>Канцелярские и почтовые расходы</t>
  </si>
  <si>
    <t>Транспортные расходы</t>
  </si>
  <si>
    <t>Приобретение техники, содержание и ремонт (компьютеров, принтеров и т. д.)</t>
  </si>
  <si>
    <t>2. Содержание и обслуживание общего имущества, всего:</t>
  </si>
  <si>
    <t>Материалы (хозинвентарь и принадлежности, моющие средства, электро-сантехоборудование, краска, кисти и т. д.)</t>
  </si>
  <si>
    <t>Договор на комплексное техническое обслуживание лифтов, ЛДСС, аварийно-техничекое обслуживание лифтов</t>
  </si>
  <si>
    <t>Договор на освидетельствование лифтов, проведение замеров на электрооборудовании (замеры сопротивления изоляции и петли «фаза-ноль»)</t>
  </si>
  <si>
    <t>Договор на вынос мусора с мест общего пользования, уборка тех. И подвального помещений</t>
  </si>
  <si>
    <t>Договор на уборка улиц, тротуаров и т. д.; очистка от снега и льда тротуаров и т. д.</t>
  </si>
  <si>
    <t>Договор на сантехнические работы</t>
  </si>
  <si>
    <t>Договор на диспетчерезацию</t>
  </si>
  <si>
    <t>Приобретение программы для расчета ком.услуг</t>
  </si>
  <si>
    <t>Договор на техническое обслуживание пожарной сигнализации</t>
  </si>
  <si>
    <t>Договор на вывоз ТБО и КБО</t>
  </si>
  <si>
    <t>Договор на чистку ковров</t>
  </si>
  <si>
    <t>Договор на ТО систем охраны</t>
  </si>
  <si>
    <t>Договор на вознаграждение банкомат</t>
  </si>
  <si>
    <t>3. Прочие прямые расходы, всего, в том числе:</t>
  </si>
  <si>
    <t>Комиссия МУП «СЦГХ» за регистрацию граждан</t>
  </si>
  <si>
    <t>Услуги Сбербанка за обслуживание р/счета</t>
  </si>
  <si>
    <t>Непредвиденные расходы</t>
  </si>
  <si>
    <t xml:space="preserve">      Руб      в год</t>
  </si>
  <si>
    <t>Диспетчер</t>
  </si>
  <si>
    <t>Оплата за замену на период очередных отпусков, болезни</t>
  </si>
  <si>
    <t>Обслуживание видеосистемы</t>
  </si>
  <si>
    <t>Модернизация</t>
  </si>
  <si>
    <t xml:space="preserve">СВОБОДНЫЕ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</si>
</sst>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.0"/>
    <numFmt numFmtId="168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/>
    </xf>
    <xf numFmtId="165" fontId="2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4" xfId="0" applyNumberFormat="1" applyBorder="1" applyAlignment="1">
      <alignment/>
    </xf>
    <xf numFmtId="164" fontId="1" fillId="0" borderId="1" xfId="0" applyNumberFormat="1" applyFont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3" xfId="0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4" fontId="0" fillId="0" borderId="4" xfId="0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 wrapText="1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22" sqref="B22"/>
    </sheetView>
  </sheetViews>
  <sheetFormatPr defaultColWidth="12.57421875" defaultRowHeight="12.75"/>
  <cols>
    <col min="1" max="1" width="5.28125" style="0" customWidth="1"/>
    <col min="2" max="2" width="39.421875" style="0" customWidth="1"/>
    <col min="3" max="3" width="16.00390625" style="0" customWidth="1"/>
    <col min="4" max="4" width="11.57421875" style="0" customWidth="1"/>
    <col min="5" max="5" width="12.421875" style="0" customWidth="1"/>
    <col min="6" max="6" width="10.421875" style="0" customWidth="1"/>
    <col min="7" max="7" width="21.140625" style="0" customWidth="1"/>
    <col min="8" max="8" width="15.00390625" style="0" customWidth="1"/>
    <col min="9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/>
      <c r="C2" s="2"/>
      <c r="D2" s="2"/>
      <c r="E2" s="2"/>
      <c r="F2" s="2"/>
    </row>
    <row r="3" spans="1:6" ht="29.25" customHeight="1">
      <c r="A3" s="3" t="s">
        <v>2</v>
      </c>
      <c r="B3" s="3" t="s">
        <v>3</v>
      </c>
      <c r="C3" s="3" t="s">
        <v>4</v>
      </c>
      <c r="D3" s="4" t="s">
        <v>5</v>
      </c>
      <c r="E3" s="4"/>
      <c r="F3" s="4"/>
    </row>
    <row r="4" spans="1:6" ht="12.75">
      <c r="A4" s="3"/>
      <c r="B4" s="3"/>
      <c r="C4" s="3"/>
      <c r="D4" s="4" t="s">
        <v>6</v>
      </c>
      <c r="E4" s="4" t="s">
        <v>7</v>
      </c>
      <c r="F4" s="4" t="s">
        <v>8</v>
      </c>
    </row>
    <row r="5" spans="1:6" ht="12.75">
      <c r="A5" s="3" t="s">
        <v>9</v>
      </c>
      <c r="B5" s="3"/>
      <c r="C5" s="3"/>
      <c r="D5" s="3"/>
      <c r="E5" s="3"/>
      <c r="F5" s="3"/>
    </row>
    <row r="6" spans="1:6" ht="12.75">
      <c r="A6" s="3">
        <v>1</v>
      </c>
      <c r="B6" s="5" t="s">
        <v>10</v>
      </c>
      <c r="C6" s="5"/>
      <c r="D6" s="3">
        <f>E6/2</f>
        <v>820445.8800000001</v>
      </c>
      <c r="E6" s="4">
        <f>E8+E16+E30</f>
        <v>1640891.7600000002</v>
      </c>
      <c r="F6" s="4">
        <v>43.48</v>
      </c>
    </row>
    <row r="7" spans="1:8" ht="18.75" customHeight="1">
      <c r="A7" s="3" t="s">
        <v>11</v>
      </c>
      <c r="B7" s="3"/>
      <c r="C7" s="3"/>
      <c r="D7" s="3"/>
      <c r="E7" s="3"/>
      <c r="F7" s="3"/>
      <c r="G7" s="6"/>
      <c r="H7" s="6"/>
    </row>
    <row r="8" spans="1:6" ht="27.75" customHeight="1">
      <c r="A8" s="7" t="s">
        <v>12</v>
      </c>
      <c r="B8" s="7"/>
      <c r="C8" s="7"/>
      <c r="D8" s="8">
        <f>SUM(D9:D15)</f>
        <v>401234</v>
      </c>
      <c r="E8" s="8">
        <f>SUM(E9:E15)</f>
        <v>802468</v>
      </c>
      <c r="F8" s="8">
        <f>D8/18869.5</f>
        <v>21.26362648718832</v>
      </c>
    </row>
    <row r="9" spans="1:6" ht="12.75">
      <c r="A9" s="9">
        <v>1.1</v>
      </c>
      <c r="B9" s="10" t="s">
        <v>13</v>
      </c>
      <c r="C9" s="10"/>
      <c r="D9" s="11">
        <f>E9/2</f>
        <v>267000</v>
      </c>
      <c r="E9" s="11">
        <v>534000</v>
      </c>
      <c r="F9" s="12"/>
    </row>
    <row r="10" spans="1:6" ht="12.75">
      <c r="A10" s="9">
        <v>1.2</v>
      </c>
      <c r="B10" s="10" t="s">
        <v>14</v>
      </c>
      <c r="C10" s="10"/>
      <c r="D10" s="11">
        <f>D9*0.202</f>
        <v>53933.99999999999</v>
      </c>
      <c r="E10" s="11">
        <f>D10*2</f>
        <v>107867.99999999999</v>
      </c>
      <c r="F10" s="13"/>
    </row>
    <row r="11" spans="1:6" ht="26.25" customHeight="1">
      <c r="A11" s="9">
        <v>1.3</v>
      </c>
      <c r="B11" s="14" t="s">
        <v>15</v>
      </c>
      <c r="C11" s="14"/>
      <c r="D11" s="11">
        <f>E11/2</f>
        <v>34500</v>
      </c>
      <c r="E11" s="11">
        <v>69000</v>
      </c>
      <c r="F11" s="13"/>
    </row>
    <row r="12" spans="1:6" ht="12.75">
      <c r="A12" s="9">
        <v>1.4</v>
      </c>
      <c r="B12" s="10" t="s">
        <v>16</v>
      </c>
      <c r="C12" s="10"/>
      <c r="D12" s="11">
        <f>E12/2</f>
        <v>1500</v>
      </c>
      <c r="E12" s="11">
        <v>3000</v>
      </c>
      <c r="F12" s="13"/>
    </row>
    <row r="13" spans="1:6" ht="12.75">
      <c r="A13" s="9">
        <v>1.5</v>
      </c>
      <c r="B13" s="10" t="s">
        <v>17</v>
      </c>
      <c r="C13" s="10"/>
      <c r="D13" s="11">
        <f>E13/2</f>
        <v>8500</v>
      </c>
      <c r="E13" s="11">
        <v>17000</v>
      </c>
      <c r="F13" s="13"/>
    </row>
    <row r="14" spans="1:6" ht="12.75">
      <c r="A14" s="9">
        <v>1.6</v>
      </c>
      <c r="B14" s="10" t="s">
        <v>18</v>
      </c>
      <c r="C14" s="10"/>
      <c r="D14" s="11">
        <f>E14/2</f>
        <v>800</v>
      </c>
      <c r="E14" s="11">
        <v>1600</v>
      </c>
      <c r="F14" s="13"/>
    </row>
    <row r="15" spans="1:6" ht="24.75" customHeight="1">
      <c r="A15" s="9">
        <v>1.7000000000000002</v>
      </c>
      <c r="B15" s="14" t="s">
        <v>19</v>
      </c>
      <c r="C15" s="14"/>
      <c r="D15" s="11">
        <f>E15/2</f>
        <v>35000</v>
      </c>
      <c r="E15" s="11">
        <v>70000</v>
      </c>
      <c r="F15" s="15"/>
    </row>
    <row r="16" spans="1:6" ht="12.75">
      <c r="A16" s="16" t="s">
        <v>20</v>
      </c>
      <c r="B16" s="16"/>
      <c r="C16" s="16"/>
      <c r="D16" s="8">
        <f>SUM(D17:D29)</f>
        <v>248916.3</v>
      </c>
      <c r="E16" s="8">
        <f>SUM(E17:E29)</f>
        <v>497832.6</v>
      </c>
      <c r="F16" s="8">
        <f>D16/18869.5</f>
        <v>13.191462412888523</v>
      </c>
    </row>
    <row r="17" spans="1:6" ht="29.25" customHeight="1">
      <c r="A17" s="17">
        <v>2.1</v>
      </c>
      <c r="B17" s="14" t="s">
        <v>21</v>
      </c>
      <c r="C17" s="14"/>
      <c r="D17" s="11">
        <f>E17/2</f>
        <v>28500</v>
      </c>
      <c r="E17" s="11">
        <v>57000</v>
      </c>
      <c r="F17" s="12"/>
    </row>
    <row r="18" spans="1:6" ht="29.25" customHeight="1">
      <c r="A18" s="18">
        <v>2.2</v>
      </c>
      <c r="B18" s="14" t="s">
        <v>22</v>
      </c>
      <c r="C18" s="14"/>
      <c r="D18" s="11">
        <f>E18/2</f>
        <v>68000</v>
      </c>
      <c r="E18" s="11">
        <v>136000</v>
      </c>
      <c r="F18" s="13"/>
    </row>
    <row r="19" spans="1:6" ht="39" customHeight="1">
      <c r="A19" s="18">
        <v>2.3</v>
      </c>
      <c r="B19" s="14" t="s">
        <v>23</v>
      </c>
      <c r="C19" s="14"/>
      <c r="D19" s="11">
        <f>E19/2</f>
        <v>20310.3</v>
      </c>
      <c r="E19" s="11">
        <v>40620.6</v>
      </c>
      <c r="F19" s="13"/>
    </row>
    <row r="20" spans="1:6" ht="30" customHeight="1">
      <c r="A20" s="18">
        <v>2.4</v>
      </c>
      <c r="B20" s="14" t="s">
        <v>24</v>
      </c>
      <c r="C20" s="14"/>
      <c r="D20" s="11">
        <f>E20/2</f>
        <v>15000</v>
      </c>
      <c r="E20" s="11">
        <v>30000</v>
      </c>
      <c r="F20" s="13"/>
    </row>
    <row r="21" spans="1:6" ht="24" customHeight="1">
      <c r="A21" s="18">
        <v>2.5</v>
      </c>
      <c r="B21" s="14" t="s">
        <v>25</v>
      </c>
      <c r="C21" s="14"/>
      <c r="D21" s="11">
        <f>E21/2</f>
        <v>20000</v>
      </c>
      <c r="E21" s="11">
        <v>40000</v>
      </c>
      <c r="F21" s="13"/>
    </row>
    <row r="22" spans="1:6" ht="21" customHeight="1">
      <c r="A22" s="18">
        <v>2.6</v>
      </c>
      <c r="B22" s="14" t="s">
        <v>26</v>
      </c>
      <c r="C22" s="14"/>
      <c r="D22" s="11">
        <f>E22/2</f>
        <v>11000</v>
      </c>
      <c r="E22" s="11">
        <v>22000</v>
      </c>
      <c r="F22" s="19"/>
    </row>
    <row r="23" spans="1:6" ht="12.75" customHeight="1">
      <c r="A23" s="18">
        <v>2.7</v>
      </c>
      <c r="B23" s="14" t="s">
        <v>27</v>
      </c>
      <c r="C23" s="14"/>
      <c r="D23" s="11">
        <f>E23/2</f>
        <v>27550</v>
      </c>
      <c r="E23" s="11">
        <v>55100</v>
      </c>
      <c r="F23" s="19"/>
    </row>
    <row r="24" spans="1:6" ht="12.75" customHeight="1">
      <c r="A24" s="18">
        <v>2.8</v>
      </c>
      <c r="B24" s="14" t="s">
        <v>28</v>
      </c>
      <c r="C24" s="14"/>
      <c r="D24" s="11">
        <f>E24/2</f>
        <v>7000</v>
      </c>
      <c r="E24" s="11">
        <v>14000</v>
      </c>
      <c r="F24" s="19"/>
    </row>
    <row r="25" spans="1:6" ht="12.75" customHeight="1">
      <c r="A25" s="20">
        <v>2.9</v>
      </c>
      <c r="B25" s="14" t="s">
        <v>29</v>
      </c>
      <c r="C25" s="14"/>
      <c r="D25" s="11">
        <f>E25/2</f>
        <v>14256</v>
      </c>
      <c r="E25" s="11">
        <v>28512</v>
      </c>
      <c r="F25" s="19"/>
    </row>
    <row r="26" spans="1:6" ht="12.75" customHeight="1">
      <c r="A26" s="20">
        <v>2.1</v>
      </c>
      <c r="B26" s="14" t="s">
        <v>30</v>
      </c>
      <c r="C26" s="14"/>
      <c r="D26" s="11">
        <f>E26/2</f>
        <v>20800</v>
      </c>
      <c r="E26" s="11">
        <v>41600</v>
      </c>
      <c r="F26" s="19"/>
    </row>
    <row r="27" spans="1:6" ht="12.75">
      <c r="A27" s="20">
        <v>2.11</v>
      </c>
      <c r="B27" s="10" t="s">
        <v>31</v>
      </c>
      <c r="C27" s="10"/>
      <c r="D27" s="11">
        <f>E27/2</f>
        <v>4000</v>
      </c>
      <c r="E27" s="11">
        <v>8000</v>
      </c>
      <c r="F27" s="19"/>
    </row>
    <row r="28" spans="1:6" ht="12.75">
      <c r="A28" s="20">
        <v>2.12</v>
      </c>
      <c r="B28" s="10" t="s">
        <v>32</v>
      </c>
      <c r="C28" s="10"/>
      <c r="D28" s="11">
        <f>E28/2</f>
        <v>5000</v>
      </c>
      <c r="E28" s="11">
        <v>10000</v>
      </c>
      <c r="F28" s="19"/>
    </row>
    <row r="29" spans="1:6" ht="12.75">
      <c r="A29" s="21">
        <v>2.13</v>
      </c>
      <c r="B29" s="10" t="s">
        <v>33</v>
      </c>
      <c r="C29" s="10"/>
      <c r="D29" s="11">
        <f>E29/2</f>
        <v>7500</v>
      </c>
      <c r="E29" s="11">
        <v>15000</v>
      </c>
      <c r="F29" s="22"/>
    </row>
    <row r="30" spans="1:6" ht="12.75">
      <c r="A30" s="23" t="s">
        <v>34</v>
      </c>
      <c r="B30" s="23"/>
      <c r="C30" s="23"/>
      <c r="D30" s="8">
        <f>SUM(D31:D33)</f>
        <v>170295.58000000002</v>
      </c>
      <c r="E30" s="8">
        <f>SUM(E31:E33)</f>
        <v>340591.16000000003</v>
      </c>
      <c r="F30" s="8">
        <f>D30/18869.5</f>
        <v>9.024912159834654</v>
      </c>
    </row>
    <row r="31" spans="1:6" ht="12.75">
      <c r="A31" s="24">
        <v>3.1</v>
      </c>
      <c r="B31" s="10" t="s">
        <v>35</v>
      </c>
      <c r="C31" s="10"/>
      <c r="D31" s="11">
        <f>E31/2</f>
        <v>43000</v>
      </c>
      <c r="E31" s="11">
        <v>86000</v>
      </c>
      <c r="F31" s="25"/>
    </row>
    <row r="32" spans="1:6" ht="12.75">
      <c r="A32" s="24">
        <v>3.2</v>
      </c>
      <c r="B32" s="10" t="s">
        <v>36</v>
      </c>
      <c r="C32" s="10"/>
      <c r="D32" s="11">
        <f>E32/2</f>
        <v>9250</v>
      </c>
      <c r="E32" s="11">
        <v>18500</v>
      </c>
      <c r="F32" s="19"/>
    </row>
    <row r="33" spans="1:6" ht="12.75">
      <c r="A33" s="24">
        <v>3.3</v>
      </c>
      <c r="B33" s="10" t="s">
        <v>37</v>
      </c>
      <c r="C33" s="10"/>
      <c r="D33" s="11">
        <v>118045.58</v>
      </c>
      <c r="E33" s="11">
        <f>D33*2</f>
        <v>236091.16</v>
      </c>
      <c r="F33" s="22"/>
    </row>
    <row r="34" spans="4:5" ht="12.75">
      <c r="D34" s="26"/>
      <c r="E34" s="26"/>
    </row>
    <row r="35" ht="12.75">
      <c r="D35" s="26"/>
    </row>
  </sheetData>
  <sheetProtection selectLockedCells="1" selectUnlockedCells="1"/>
  <mergeCells count="35">
    <mergeCell ref="A1:F1"/>
    <mergeCell ref="A2:F2"/>
    <mergeCell ref="A3:A4"/>
    <mergeCell ref="B3:B4"/>
    <mergeCell ref="C3:C4"/>
    <mergeCell ref="D3:F3"/>
    <mergeCell ref="A5:F5"/>
    <mergeCell ref="B6:C6"/>
    <mergeCell ref="A7:F7"/>
    <mergeCell ref="A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</mergeCells>
  <printOptions/>
  <pageMargins left="0.33125" right="0.3972222222222222" top="0.5590277777777778" bottom="0.6854166666666667" header="0.29375" footer="0.4201388888888889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2" sqref="D12"/>
    </sheetView>
  </sheetViews>
  <sheetFormatPr defaultColWidth="12.57421875" defaultRowHeight="12.75"/>
  <cols>
    <col min="1" max="1" width="11.57421875" style="0" customWidth="1"/>
    <col min="2" max="2" width="49.7109375" style="0" customWidth="1"/>
    <col min="3" max="3" width="16.00390625" style="0" customWidth="1"/>
    <col min="4" max="16384" width="11.57421875" style="0" customWidth="1"/>
  </cols>
  <sheetData>
    <row r="1" spans="1:6" ht="12.75" customHeight="1">
      <c r="A1" s="3" t="s">
        <v>2</v>
      </c>
      <c r="B1" s="3" t="s">
        <v>3</v>
      </c>
      <c r="C1" s="3" t="s">
        <v>4</v>
      </c>
      <c r="D1" s="4" t="s">
        <v>5</v>
      </c>
      <c r="E1" s="4"/>
      <c r="F1" s="4"/>
    </row>
    <row r="2" spans="1:6" ht="12.75">
      <c r="A2" s="3"/>
      <c r="B2" s="3"/>
      <c r="C2" s="3"/>
      <c r="D2" s="4" t="s">
        <v>6</v>
      </c>
      <c r="E2" s="4" t="s">
        <v>38</v>
      </c>
      <c r="F2" s="4" t="s">
        <v>8</v>
      </c>
    </row>
    <row r="3" spans="1:6" ht="12.75">
      <c r="A3" s="3" t="s">
        <v>9</v>
      </c>
      <c r="B3" s="3"/>
      <c r="C3" s="3"/>
      <c r="D3" s="3"/>
      <c r="E3" s="3"/>
      <c r="F3" s="3"/>
    </row>
    <row r="4" spans="1:6" ht="12.75">
      <c r="A4" s="3">
        <v>1</v>
      </c>
      <c r="B4" s="5"/>
      <c r="C4" s="5"/>
      <c r="D4" s="27">
        <v>111962</v>
      </c>
      <c r="E4" s="28">
        <f>D4*12</f>
        <v>1343544</v>
      </c>
      <c r="F4" s="29">
        <f>D4/17913.9</f>
        <v>6.250006977821691</v>
      </c>
    </row>
    <row r="5" spans="1:6" ht="12.75">
      <c r="A5" s="30" t="s">
        <v>11</v>
      </c>
      <c r="B5" s="30"/>
      <c r="C5" s="30"/>
      <c r="D5" s="30"/>
      <c r="E5" s="30"/>
      <c r="F5" s="30"/>
    </row>
    <row r="6" spans="1:6" ht="12.75">
      <c r="A6" s="31"/>
      <c r="B6" s="31"/>
      <c r="C6" s="31"/>
      <c r="D6" s="32">
        <f>SUM(D7:D16)</f>
        <v>112049.006</v>
      </c>
      <c r="E6" s="32">
        <f>SUM(E7:E12)</f>
        <v>1344588.072</v>
      </c>
      <c r="F6" s="32">
        <f>D6/17913.9</f>
        <v>6.254863876654441</v>
      </c>
    </row>
    <row r="7" spans="1:6" ht="12.75">
      <c r="A7" s="33">
        <v>1.1</v>
      </c>
      <c r="B7" s="34" t="s">
        <v>39</v>
      </c>
      <c r="C7" s="34"/>
      <c r="D7" s="26">
        <v>71264</v>
      </c>
      <c r="E7" s="26">
        <f>D7*12</f>
        <v>855168</v>
      </c>
      <c r="F7" s="26"/>
    </row>
    <row r="8" spans="1:6" ht="12.75" customHeight="1">
      <c r="A8" s="33">
        <v>1.2</v>
      </c>
      <c r="B8" s="34" t="s">
        <v>40</v>
      </c>
      <c r="C8" s="34"/>
      <c r="D8" s="26">
        <v>5939</v>
      </c>
      <c r="E8" s="26">
        <f>D8*12</f>
        <v>71268</v>
      </c>
      <c r="F8" s="26"/>
    </row>
    <row r="9" spans="1:6" ht="12.75">
      <c r="A9" s="33">
        <v>1.3</v>
      </c>
      <c r="B9" s="34" t="s">
        <v>14</v>
      </c>
      <c r="C9" s="34"/>
      <c r="D9" s="26">
        <f>(D7+D8)*0.202</f>
        <v>15595.006</v>
      </c>
      <c r="E9" s="26">
        <f>D9*12</f>
        <v>187140.072</v>
      </c>
      <c r="F9" s="26"/>
    </row>
    <row r="10" spans="1:6" ht="12.75">
      <c r="A10" s="33">
        <v>1.4</v>
      </c>
      <c r="B10" s="34" t="s">
        <v>41</v>
      </c>
      <c r="C10" s="34"/>
      <c r="D10" s="26">
        <v>5000</v>
      </c>
      <c r="E10" s="26">
        <f>D10*12</f>
        <v>60000</v>
      </c>
      <c r="F10" s="26"/>
    </row>
    <row r="11" spans="1:6" ht="12.75" customHeight="1">
      <c r="A11" s="33">
        <v>1.5</v>
      </c>
      <c r="B11" s="34" t="s">
        <v>42</v>
      </c>
      <c r="C11" s="34"/>
      <c r="D11" s="26">
        <v>11281</v>
      </c>
      <c r="E11" s="26">
        <f>D11*12</f>
        <v>135372</v>
      </c>
      <c r="F11" s="26"/>
    </row>
    <row r="12" spans="2:5" ht="12.75">
      <c r="B12" s="34" t="s">
        <v>43</v>
      </c>
      <c r="C12" s="34"/>
      <c r="D12" s="26">
        <v>2970</v>
      </c>
      <c r="E12" s="26">
        <f>D12*12</f>
        <v>35640</v>
      </c>
    </row>
  </sheetData>
  <sheetProtection selectLockedCells="1" selectUnlockedCells="1"/>
  <mergeCells count="14">
    <mergeCell ref="A1:A2"/>
    <mergeCell ref="B1:B2"/>
    <mergeCell ref="C1:C2"/>
    <mergeCell ref="D1:F1"/>
    <mergeCell ref="A3:F3"/>
    <mergeCell ref="B4:C4"/>
    <mergeCell ref="A5:F5"/>
    <mergeCell ref="A6:C6"/>
    <mergeCell ref="B7:C7"/>
    <mergeCell ref="B8:C8"/>
    <mergeCell ref="B9:C9"/>
    <mergeCell ref="B10:C10"/>
    <mergeCell ref="B11:C11"/>
    <mergeCell ref="B12:C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2016-01-24T12:36:57Z</cp:lastPrinted>
  <dcterms:created xsi:type="dcterms:W3CDTF">2016-01-11T14:37:35Z</dcterms:created>
  <dcterms:modified xsi:type="dcterms:W3CDTF">2016-01-24T12:37:06Z</dcterms:modified>
  <cp:category/>
  <cp:version/>
  <cp:contentType/>
  <cp:contentStatus/>
  <cp:revision>14</cp:revision>
</cp:coreProperties>
</file>