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<sst xmlns="http://schemas.openxmlformats.org/spreadsheetml/2006/main" count="209" uniqueCount="157">
  <si>
    <t>Статьи затрат</t>
  </si>
  <si>
    <t>руб.</t>
  </si>
  <si>
    <t>1.</t>
  </si>
  <si>
    <t>Материалы на сантехнические работы (краны, фасанина, канализация, трубы, задвижка и т.д.) и на электро-монтажные работы (лампы, светильники, провода, автовыключатели и т.д.)</t>
  </si>
  <si>
    <t>Очистка вентканалов и дымоходов</t>
  </si>
  <si>
    <t>Комплексное обслуживание лифтов, ЛДСС, периодический осмотр лифтов, аварийно-техническое обслуживание лифтов (ЗАО «Подъем-1»)</t>
  </si>
  <si>
    <t>Дератизация, дезинфекция (подвал)</t>
  </si>
  <si>
    <t>Расходы на вывоз, захоронение и утилизацию ТБО и КГМ (бытовой мусор)</t>
  </si>
  <si>
    <t>6.</t>
  </si>
  <si>
    <t>Расходы на интернет, телефон</t>
  </si>
  <si>
    <t>Поступления:</t>
  </si>
  <si>
    <t>Расходы:</t>
  </si>
  <si>
    <t>Отопление и подогрев воды</t>
  </si>
  <si>
    <t>Содержание и приобретение оргтехники</t>
  </si>
  <si>
    <t>Холодное водоснабщение</t>
  </si>
  <si>
    <t xml:space="preserve">Отопление </t>
  </si>
  <si>
    <t>Горячее водоснабщение</t>
  </si>
  <si>
    <t>Водоотведение</t>
  </si>
  <si>
    <t>Итого затрат</t>
  </si>
  <si>
    <t>Горячее водоснабщение(предвар.)</t>
  </si>
  <si>
    <t>7.</t>
  </si>
  <si>
    <t xml:space="preserve">МУП «СЦГХ» </t>
  </si>
  <si>
    <t xml:space="preserve">РАСХОДЫ </t>
  </si>
  <si>
    <t>Сумма в год руб.</t>
  </si>
  <si>
    <t xml:space="preserve"> на 1 м2 в месяц руб.</t>
  </si>
  <si>
    <t>№ п/п</t>
  </si>
  <si>
    <t>Центр - телеком</t>
  </si>
  <si>
    <t xml:space="preserve">Смета  расходов на содержание и текущий ремонт жилищного фонда  </t>
  </si>
  <si>
    <t>Сумма в месяц,</t>
  </si>
  <si>
    <t>Поступлений всего</t>
  </si>
  <si>
    <t>Плановая прибыль</t>
  </si>
  <si>
    <t>Страхование лифтов ( ВСК страховой дом)</t>
  </si>
  <si>
    <t>4 чел.</t>
  </si>
  <si>
    <t>Электроэнергия, - всего, в том числе:  на освещение мест общего пользования в жилом доме и на эксплуатацию лифтового хозяйства</t>
  </si>
  <si>
    <t xml:space="preserve">Содержание управления </t>
  </si>
  <si>
    <t>Освидетельствование и экспертиза лифтов (ООО "Эксперт-центр)</t>
  </si>
  <si>
    <t xml:space="preserve">Стоимость работ и материалов по замене кранов на стояках горячего и холодного водоснабжения, отопления </t>
  </si>
  <si>
    <t>Материалы для текущего ремонта фасада дома, электросварочные работы, покраска бордюров,заборов, металлических и деревянных дверей в доме, малых архитектурных форм, озеленение территории и т.д. (грунтовка, шпаклевка, краска, кисти, валики, перчатки, электроды, и прочий расходный материл)</t>
  </si>
  <si>
    <t>2.</t>
  </si>
  <si>
    <t>3.</t>
  </si>
  <si>
    <t>4.</t>
  </si>
  <si>
    <t>5.</t>
  </si>
  <si>
    <t>Проведение замеров на электрооборудовании (замеры сопротивления изоляции и петли «фаза-ноль») (ООО "Эксперт-центр)</t>
  </si>
  <si>
    <t>шт</t>
  </si>
  <si>
    <t>Замена светильников на всех этажах</t>
  </si>
  <si>
    <t>Рабогты по замене светильников</t>
  </si>
  <si>
    <t>цена.</t>
  </si>
  <si>
    <t>сумма</t>
  </si>
  <si>
    <t>Установка металических дверей центрального и запасного входов</t>
  </si>
  <si>
    <t>Установка узла теплоучета тепла</t>
  </si>
  <si>
    <t>ПРОГНОЗ НА 2012 ГОД</t>
  </si>
  <si>
    <t xml:space="preserve">Ремонт кабин лифтов (окраска или замена) </t>
  </si>
  <si>
    <t xml:space="preserve">Ремонт первых этажей, укладка настенной плитки, </t>
  </si>
  <si>
    <t>Стоимость плитки</t>
  </si>
  <si>
    <t>Локальная герметизация межпанельных швов(Заделка и герметизация швов и стыков в стенах</t>
  </si>
  <si>
    <t>100 м.п.</t>
  </si>
  <si>
    <t>штукатурка, шпатлевка,грунтовка, окраска стен, стоимость работ и материалы</t>
  </si>
  <si>
    <t xml:space="preserve"> Перечень основных планируемых  мероприятий по  улучшению обслуживания и эксплуотации жилого дома, из фонда "Текущего ремонта".  По прогнозам экономия составит около 1 250 000 рублей. </t>
  </si>
  <si>
    <t>Приложение №____ к Решению собрания от ____________ г.</t>
  </si>
  <si>
    <t>Локальная гидроизоляция крыши,  кровельные работы</t>
  </si>
  <si>
    <t>Итого:</t>
  </si>
  <si>
    <t>Отчисления на социальные нужды (20.2%)</t>
  </si>
  <si>
    <t>Всего расходов на содержание и ремонт:</t>
  </si>
  <si>
    <t>Накладные расходы (оплата труда сменного персонала на период очередных отпусков)</t>
  </si>
  <si>
    <t>Прочие прямые расходы</t>
  </si>
  <si>
    <t xml:space="preserve">Ед.изм </t>
  </si>
  <si>
    <t>ТСЖ " Победа, 22-1" по адресу: МО, г.Реутов, ул.Победы, 22 к. 1,  на 2012г.</t>
  </si>
  <si>
    <t>Услуги сторонних организаций, -  в том числе:</t>
  </si>
  <si>
    <t>Комиссионный сбор от приема платежей от населения (банк, почта)</t>
  </si>
  <si>
    <t>Услуги сбербанка за обслуживание расчетного счета</t>
  </si>
  <si>
    <t>Переходящий остаток с 2011 г.</t>
  </si>
  <si>
    <t>Председатель, размер заработной платы  (на руки 34800 руб., НДФЛ – 5200 руб.)</t>
  </si>
  <si>
    <t xml:space="preserve">Главный бухгалтер размер заработной платы (на руки 21750 руб., НДФЛ – 3250 руб.) </t>
  </si>
  <si>
    <t xml:space="preserve">Зам. Председателя  размер заработной платы (на руки 21750 руб., НДФЛ – 3250 руб.) </t>
  </si>
  <si>
    <t>Техник-смотритель по дому размер  оплаты (на руки 5220 , НДФЛ – 780 руб.)</t>
  </si>
  <si>
    <t>Тех.обслуживание, благоустройство и обеспечение санитарного состояния придомовой территории - ООО " УК "ВЕЛЕС"</t>
  </si>
  <si>
    <t>Материалы (спецодежда, хозинвентарь, моющие средства)</t>
  </si>
  <si>
    <t xml:space="preserve">Непредвиденные расходы, в том числе юридическо-консультационные услуги </t>
  </si>
  <si>
    <t>Налог (на доходы 6%)</t>
  </si>
  <si>
    <r>
      <t>План мероприятий на 2012 г</t>
    </r>
    <r>
      <rPr>
        <sz val="12"/>
        <color indexed="8"/>
        <rFont val="Times New Roman"/>
        <family val="1"/>
      </rPr>
      <t>.</t>
    </r>
  </si>
  <si>
    <t>многоквартирного дома ТСЖ «Победа, 22-1»</t>
  </si>
  <si>
    <t>№</t>
  </si>
  <si>
    <t>п/п</t>
  </si>
  <si>
    <t xml:space="preserve">Плановая </t>
  </si>
  <si>
    <t xml:space="preserve">стоимость </t>
  </si>
  <si>
    <t xml:space="preserve">Улучшение  и восстановление общего технического имущества собственников в многоквартирном доме </t>
  </si>
  <si>
    <t>1.1.   Проведение технического аудита отопления, (восстановление тепловой изоляции)</t>
  </si>
  <si>
    <t xml:space="preserve">улучшение санитарного и эксплуатационного содержания общего имущества собственников в многоквартирном доме: </t>
  </si>
  <si>
    <t xml:space="preserve">Благоустройство МОП (мест общего пользования) в доме,  </t>
  </si>
  <si>
    <t xml:space="preserve">                    - замена почтовых ящиков </t>
  </si>
  <si>
    <t xml:space="preserve">Благоустройство мест общего пользования  на придомовой территории, </t>
  </si>
  <si>
    <t>мероприятия по обеспечению сохранности общего имущества, безопасности и удобства проживания в доме</t>
  </si>
  <si>
    <t>Безопасность проживания и поддержание порядка</t>
  </si>
  <si>
    <t xml:space="preserve">Наименование    мероприятий    </t>
  </si>
  <si>
    <t xml:space="preserve">                     - стоимость настенной плитки</t>
  </si>
  <si>
    <t xml:space="preserve">                    - штукатурка, шпатлевка,грунтовка, окраска стен (стоимость работ и материалов) </t>
  </si>
  <si>
    <r>
      <t xml:space="preserve">1.2   Работы по монтажу узла учета тепловой энергии </t>
    </r>
    <r>
      <rPr>
        <i/>
        <sz val="10"/>
        <color indexed="8"/>
        <rFont val="Times New Roman"/>
        <family val="1"/>
      </rPr>
      <t>(Дополнительное соглашение к Договору № РТ-90/11 от 22,10,2011 г.)</t>
    </r>
  </si>
  <si>
    <t xml:space="preserve">дымоудаления и пожаротушения. (Стоимость работ согласно смете 1 479 622,20 рублей) .  </t>
  </si>
  <si>
    <t xml:space="preserve">по улучшению условий проживания собственников помещений </t>
  </si>
  <si>
    <t>Итого по п.1-4:</t>
  </si>
  <si>
    <t xml:space="preserve">Ремонт и обслуживание общедомового инженерного оборудования (холодного, горячего водоснабжения, центрального отопления, электрооборудования),Благоустройство и обеспечение санитарного состояния придомовой территории, в том числе: обслуживание мусорокамер, мусорных контейнеров,  обеспечение санитарного состояния жилого дома </t>
  </si>
  <si>
    <t xml:space="preserve">Доплата  диспетчерам, </t>
  </si>
  <si>
    <t xml:space="preserve"> "Реутов - телеком" / "Эдвер-Медиа"</t>
  </si>
  <si>
    <t>Канцелярские и почтовые расходы (метал.шкаф для документов)</t>
  </si>
  <si>
    <t>1.4.  Локальная герметизация межпанельных швов</t>
  </si>
  <si>
    <t xml:space="preserve"> 1.5.  Проведение аудита  кровли (локальная  гидроизоляция, кровельные работы)</t>
  </si>
  <si>
    <t xml:space="preserve"> 1.6.  Чердачное помещение (установка решеток на вентиляционные блоки) </t>
  </si>
  <si>
    <t xml:space="preserve">1.3.  Проведение технического аудита холодного и горячего водоснабжения (устранение утечек, </t>
  </si>
  <si>
    <t xml:space="preserve">восстановление тепловой изоляции),замена счетчика ХВС, установка регулятора давления </t>
  </si>
  <si>
    <t xml:space="preserve"> 2.1.     Ремонт в подъездах на первых этажах</t>
  </si>
  <si>
    <t xml:space="preserve"> 2.2.  Проведение технического аудита освещения МОП, замена светильников на  всех этажах (на энергосберегающие). </t>
  </si>
  <si>
    <t xml:space="preserve"> 2.3  Работы по замене светильников на всех этажах (кроме клестничных клеток)</t>
  </si>
  <si>
    <t xml:space="preserve"> 2.4. Стоимость и установка датчиков движения освещения на лестничных клетках </t>
  </si>
  <si>
    <t xml:space="preserve"> 2.5  Центральный вход - замена асфальта на тротуарную плитку, установка очистительных решеток      </t>
  </si>
  <si>
    <t xml:space="preserve"> 3.1     Ограждение тротуаров и газонов;</t>
  </si>
  <si>
    <t xml:space="preserve"> 3.2.    Ограждение решетками мусорокамер </t>
  </si>
  <si>
    <r>
      <t xml:space="preserve"> 3.3     Озеленение территории</t>
    </r>
    <r>
      <rPr>
        <sz val="12"/>
        <color indexed="8"/>
        <rFont val="Times New Roman"/>
        <family val="1"/>
      </rPr>
      <t>.</t>
    </r>
    <r>
      <rPr>
        <i/>
        <sz val="12"/>
        <color indexed="8"/>
        <rFont val="Times New Roman"/>
        <family val="1"/>
      </rPr>
      <t xml:space="preserve">     </t>
    </r>
  </si>
  <si>
    <t xml:space="preserve"> 3.4      Установка шлагбаума</t>
  </si>
  <si>
    <r>
      <t xml:space="preserve"> </t>
    </r>
    <r>
      <rPr>
        <i/>
        <sz val="12"/>
        <color indexed="8"/>
        <rFont val="Times New Roman"/>
        <family val="1"/>
      </rPr>
      <t>3.5     Обслуживание детской площадки (уборка, окраска, ремонт)</t>
    </r>
  </si>
  <si>
    <t xml:space="preserve">  4.1. Во исполнению  предписания  МЧС № 318/1/1-4 - восстановление системы АПС, </t>
  </si>
  <si>
    <t xml:space="preserve">  4.2. Разработка, монтаж и внедрение системы видеонаблюдения  в лифтовых кабинах.</t>
  </si>
  <si>
    <t xml:space="preserve">  4.3. Установка датчиков открывания дверей на техническом этаже  и подвале.</t>
  </si>
  <si>
    <t>Расходов  всего</t>
  </si>
  <si>
    <t>Приложение № 1  к Решению общего собрания от _____________ г.</t>
  </si>
  <si>
    <r>
      <t xml:space="preserve">Общая площадь эксплуатируемого жилищного фонда на 01.01.2012г.                                         </t>
    </r>
    <r>
      <rPr>
        <b/>
        <sz val="9"/>
        <color indexed="8"/>
        <rFont val="Calibri"/>
        <family val="0"/>
      </rPr>
      <t>11034,21</t>
    </r>
  </si>
  <si>
    <t>5.1</t>
  </si>
  <si>
    <t>5.2</t>
  </si>
  <si>
    <t>5.3</t>
  </si>
  <si>
    <t>5.4</t>
  </si>
  <si>
    <t>5.5</t>
  </si>
  <si>
    <t>5.6</t>
  </si>
  <si>
    <t>5.7</t>
  </si>
  <si>
    <t>6</t>
  </si>
  <si>
    <t>6.1</t>
  </si>
  <si>
    <t>6.2</t>
  </si>
  <si>
    <t>6.3</t>
  </si>
  <si>
    <t>6.4</t>
  </si>
  <si>
    <t>6.5</t>
  </si>
  <si>
    <t>6.7</t>
  </si>
  <si>
    <t>6.8</t>
  </si>
  <si>
    <t>Диспетчер  3 чел. -3500,(на руки 3045), старший диспетчер 1 чел. -9000 (на руки 7830)</t>
  </si>
  <si>
    <t xml:space="preserve">Работы согласно "Плана мероприятий"          (Приложение №2)   </t>
  </si>
  <si>
    <t>Тариф на содержание жилого помещения с учетом дополнительных поступлений</t>
  </si>
  <si>
    <t>1.1</t>
  </si>
  <si>
    <t>1.2</t>
  </si>
  <si>
    <t>1.3</t>
  </si>
  <si>
    <t>2.1</t>
  </si>
  <si>
    <t>2.2</t>
  </si>
  <si>
    <t xml:space="preserve"> Итого поступлений с учетом расходов:</t>
  </si>
  <si>
    <t xml:space="preserve">Председатель Правления   _________________Лисицин В.А.                     </t>
  </si>
  <si>
    <t xml:space="preserve">  (руб)</t>
  </si>
  <si>
    <t xml:space="preserve">                    - установка металических дверей центральных и запасных входов</t>
  </si>
  <si>
    <t xml:space="preserve">                    - укладка настенной плитки</t>
  </si>
  <si>
    <t xml:space="preserve">                    - установка дверей внутри холла, у лифтов на первых этажах, выход на лестницы</t>
  </si>
  <si>
    <r>
      <t xml:space="preserve"> 3.6     Окраска фасада дома по на уровне первого этажа</t>
    </r>
    <r>
      <rPr>
        <sz val="12"/>
        <color indexed="8"/>
        <rFont val="Times New Roman"/>
        <family val="1"/>
      </rPr>
      <t xml:space="preserve"> </t>
    </r>
  </si>
  <si>
    <t>Фактическая стоимость</t>
  </si>
  <si>
    <t>Приложение № 2  к Решению общего собрания от  30 апреля 2012г.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</si>
</sst>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0.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6"/>
      <color indexed="8"/>
      <name val="Times New Roman"/>
      <family val="1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Calibri"/>
      <family val="0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2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3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vertical="top" wrapText="1"/>
    </xf>
    <xf numFmtId="2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vertical="top" wrapText="1"/>
    </xf>
    <xf numFmtId="2" fontId="4" fillId="0" borderId="11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4" fontId="4" fillId="0" borderId="11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top" wrapText="1"/>
    </xf>
    <xf numFmtId="4" fontId="4" fillId="0" borderId="13" xfId="0" applyNumberFormat="1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2" fontId="6" fillId="0" borderId="0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vertical="top" wrapText="1"/>
    </xf>
    <xf numFmtId="4" fontId="5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vertical="center" wrapText="1"/>
    </xf>
    <xf numFmtId="4" fontId="4" fillId="0" borderId="21" xfId="0" applyNumberFormat="1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vertical="center" wrapText="1"/>
    </xf>
    <xf numFmtId="0" fontId="8" fillId="0" borderId="11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4" fontId="8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/>
    </xf>
    <xf numFmtId="0" fontId="0" fillId="0" borderId="11" xfId="0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13" fillId="0" borderId="11" xfId="0" applyNumberFormat="1" applyFont="1" applyBorder="1" applyAlignment="1">
      <alignment vertical="center" wrapText="1"/>
    </xf>
    <xf numFmtId="0" fontId="13" fillId="0" borderId="11" xfId="0" applyFont="1" applyBorder="1" applyAlignment="1">
      <alignment/>
    </xf>
    <xf numFmtId="4" fontId="14" fillId="0" borderId="11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14" fillId="0" borderId="24" xfId="0" applyFont="1" applyBorder="1" applyAlignment="1">
      <alignment/>
    </xf>
    <xf numFmtId="2" fontId="5" fillId="0" borderId="25" xfId="0" applyNumberFormat="1" applyFont="1" applyBorder="1" applyAlignment="1">
      <alignment vertical="top" wrapText="1"/>
    </xf>
    <xf numFmtId="2" fontId="5" fillId="0" borderId="26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vertical="top" wrapText="1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top" wrapText="1"/>
    </xf>
    <xf numFmtId="4" fontId="4" fillId="0" borderId="24" xfId="0" applyNumberFormat="1" applyFont="1" applyBorder="1" applyAlignment="1">
      <alignment vertical="top" wrapText="1"/>
    </xf>
    <xf numFmtId="0" fontId="4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vertical="top" wrapText="1"/>
    </xf>
    <xf numFmtId="0" fontId="4" fillId="0" borderId="30" xfId="0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4" fontId="4" fillId="0" borderId="15" xfId="0" applyNumberFormat="1" applyFont="1" applyBorder="1" applyAlignment="1">
      <alignment vertical="top" wrapText="1"/>
    </xf>
    <xf numFmtId="0" fontId="13" fillId="0" borderId="10" xfId="0" applyFont="1" applyBorder="1" applyAlignment="1">
      <alignment/>
    </xf>
    <xf numFmtId="0" fontId="1" fillId="0" borderId="16" xfId="0" applyFont="1" applyBorder="1" applyAlignment="1">
      <alignment/>
    </xf>
    <xf numFmtId="4" fontId="9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vertical="center" wrapText="1"/>
    </xf>
    <xf numFmtId="2" fontId="9" fillId="0" borderId="0" xfId="0" applyNumberFormat="1" applyFont="1" applyFill="1" applyBorder="1" applyAlignment="1">
      <alignment horizontal="center" vertical="center"/>
    </xf>
    <xf numFmtId="0" fontId="15" fillId="32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32" borderId="23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2" fontId="15" fillId="0" borderId="23" xfId="0" applyNumberFormat="1" applyFont="1" applyBorder="1" applyAlignment="1">
      <alignment horizontal="center" vertical="center" wrapText="1"/>
    </xf>
    <xf numFmtId="0" fontId="15" fillId="32" borderId="11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0" fillId="0" borderId="11" xfId="0" applyBorder="1" applyAlignment="1">
      <alignment/>
    </xf>
    <xf numFmtId="0" fontId="19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0" fillId="0" borderId="23" xfId="0" applyBorder="1" applyAlignment="1">
      <alignment/>
    </xf>
    <xf numFmtId="0" fontId="20" fillId="0" borderId="10" xfId="0" applyFont="1" applyBorder="1" applyAlignment="1">
      <alignment/>
    </xf>
    <xf numFmtId="0" fontId="18" fillId="0" borderId="23" xfId="0" applyFont="1" applyBorder="1" applyAlignment="1">
      <alignment/>
    </xf>
    <xf numFmtId="0" fontId="11" fillId="0" borderId="0" xfId="0" applyFont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20" fillId="0" borderId="24" xfId="0" applyFont="1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0" xfId="0" applyBorder="1" applyAlignment="1">
      <alignment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20" fillId="0" borderId="3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0" fontId="20" fillId="0" borderId="13" xfId="0" applyFont="1" applyFill="1" applyBorder="1" applyAlignment="1">
      <alignment horizontal="center" vertical="center"/>
    </xf>
    <xf numFmtId="0" fontId="22" fillId="0" borderId="11" xfId="0" applyFont="1" applyBorder="1" applyAlignment="1">
      <alignment/>
    </xf>
    <xf numFmtId="4" fontId="23" fillId="0" borderId="11" xfId="0" applyNumberFormat="1" applyFont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/>
    </xf>
    <xf numFmtId="0" fontId="22" fillId="0" borderId="24" xfId="0" applyFont="1" applyBorder="1" applyAlignment="1">
      <alignment/>
    </xf>
    <xf numFmtId="4" fontId="23" fillId="0" borderId="11" xfId="0" applyNumberFormat="1" applyFont="1" applyFill="1" applyBorder="1" applyAlignment="1">
      <alignment horizontal="center" vertical="center"/>
    </xf>
    <xf numFmtId="4" fontId="23" fillId="0" borderId="29" xfId="0" applyNumberFormat="1" applyFont="1" applyBorder="1" applyAlignment="1">
      <alignment horizontal="center" vertical="center"/>
    </xf>
    <xf numFmtId="4" fontId="23" fillId="0" borderId="38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25" fillId="0" borderId="11" xfId="0" applyFont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 vertical="center" wrapText="1"/>
    </xf>
    <xf numFmtId="4" fontId="26" fillId="32" borderId="11" xfId="0" applyNumberFormat="1" applyFont="1" applyFill="1" applyBorder="1" applyAlignment="1">
      <alignment horizontal="center" vertical="center" wrapText="1"/>
    </xf>
    <xf numFmtId="0" fontId="26" fillId="32" borderId="11" xfId="0" applyFont="1" applyFill="1" applyBorder="1" applyAlignment="1">
      <alignment horizontal="center" vertical="center" wrapText="1"/>
    </xf>
    <xf numFmtId="2" fontId="15" fillId="32" borderId="11" xfId="0" applyNumberFormat="1" applyFont="1" applyFill="1" applyBorder="1" applyAlignment="1">
      <alignment horizontal="center" vertical="center"/>
    </xf>
    <xf numFmtId="4" fontId="15" fillId="0" borderId="11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4" fontId="15" fillId="32" borderId="11" xfId="0" applyNumberFormat="1" applyFont="1" applyFill="1" applyBorder="1" applyAlignment="1">
      <alignment horizontal="center" vertical="center" wrapText="1"/>
    </xf>
    <xf numFmtId="2" fontId="15" fillId="32" borderId="10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" fontId="27" fillId="0" borderId="11" xfId="0" applyNumberFormat="1" applyFont="1" applyFill="1" applyBorder="1" applyAlignment="1">
      <alignment horizontal="center" vertical="center" wrapText="1"/>
    </xf>
    <xf numFmtId="4" fontId="15" fillId="0" borderId="24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" fontId="15" fillId="0" borderId="11" xfId="0" applyNumberFormat="1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center" wrapText="1"/>
    </xf>
    <xf numFmtId="4" fontId="26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4" fontId="22" fillId="0" borderId="11" xfId="0" applyNumberFormat="1" applyFont="1" applyBorder="1" applyAlignment="1">
      <alignment horizontal="center" vertical="center"/>
    </xf>
    <xf numFmtId="0" fontId="20" fillId="0" borderId="24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20" fillId="0" borderId="11" xfId="0" applyFont="1" applyBorder="1" applyAlignment="1">
      <alignment/>
    </xf>
    <xf numFmtId="0" fontId="20" fillId="0" borderId="11" xfId="0" applyFont="1" applyFill="1" applyBorder="1" applyAlignment="1">
      <alignment/>
    </xf>
    <xf numFmtId="16" fontId="20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15" fillId="0" borderId="11" xfId="0" applyNumberFormat="1" applyFont="1" applyBorder="1" applyAlignment="1">
      <alignment horizontal="center" vertical="center"/>
    </xf>
    <xf numFmtId="2" fontId="15" fillId="0" borderId="11" xfId="0" applyNumberFormat="1" applyFont="1" applyFill="1" applyBorder="1" applyAlignment="1">
      <alignment horizontal="center" vertical="center"/>
    </xf>
    <xf numFmtId="0" fontId="24" fillId="0" borderId="32" xfId="0" applyFont="1" applyBorder="1" applyAlignment="1">
      <alignment horizontal="center" vertical="center" wrapText="1"/>
    </xf>
    <xf numFmtId="2" fontId="29" fillId="4" borderId="16" xfId="0" applyNumberFormat="1" applyFont="1" applyFill="1" applyBorder="1" applyAlignment="1">
      <alignment horizontal="center" vertical="center"/>
    </xf>
    <xf numFmtId="0" fontId="8" fillId="32" borderId="11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2" fontId="26" fillId="0" borderId="11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4" fontId="15" fillId="0" borderId="24" xfId="0" applyNumberFormat="1" applyFont="1" applyBorder="1" applyAlignment="1">
      <alignment horizontal="center" vertical="center" wrapText="1"/>
    </xf>
    <xf numFmtId="0" fontId="15" fillId="0" borderId="39" xfId="0" applyFont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2" fontId="15" fillId="4" borderId="10" xfId="0" applyNumberFormat="1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2" fontId="15" fillId="0" borderId="40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/>
    </xf>
    <xf numFmtId="49" fontId="8" fillId="32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20" fillId="0" borderId="31" xfId="0" applyFont="1" applyBorder="1" applyAlignment="1">
      <alignment/>
    </xf>
    <xf numFmtId="4" fontId="0" fillId="0" borderId="0" xfId="0" applyNumberFormat="1" applyAlignment="1">
      <alignment/>
    </xf>
    <xf numFmtId="0" fontId="0" fillId="0" borderId="41" xfId="0" applyBorder="1" applyAlignment="1">
      <alignment/>
    </xf>
    <xf numFmtId="4" fontId="0" fillId="0" borderId="16" xfId="0" applyNumberFormat="1" applyBorder="1" applyAlignment="1">
      <alignment/>
    </xf>
    <xf numFmtId="0" fontId="7" fillId="0" borderId="0" xfId="0" applyFont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24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4" fillId="0" borderId="40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23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wrapText="1" shrinkToFit="1"/>
    </xf>
    <xf numFmtId="0" fontId="15" fillId="0" borderId="44" xfId="0" applyFont="1" applyBorder="1" applyAlignment="1">
      <alignment horizontal="center" wrapText="1" shrinkToFit="1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9"/>
  <sheetViews>
    <sheetView zoomScalePageLayoutView="0" workbookViewId="0" topLeftCell="A1">
      <selection activeCell="B46" sqref="B46"/>
    </sheetView>
  </sheetViews>
  <sheetFormatPr defaultColWidth="9.140625" defaultRowHeight="15"/>
  <cols>
    <col min="1" max="1" width="4.57421875" style="0" customWidth="1"/>
    <col min="2" max="2" width="48.28125" style="0" customWidth="1"/>
    <col min="3" max="3" width="5.140625" style="17" customWidth="1"/>
    <col min="4" max="4" width="11.00390625" style="0" customWidth="1"/>
    <col min="6" max="6" width="9.140625" style="2" bestFit="1" customWidth="1"/>
    <col min="7" max="7" width="10.00390625" style="2" customWidth="1"/>
    <col min="9" max="9" width="10.421875" style="0" customWidth="1"/>
  </cols>
  <sheetData>
    <row r="1" spans="1:7" ht="15.75" customHeight="1">
      <c r="A1" s="201" t="s">
        <v>123</v>
      </c>
      <c r="B1" s="201"/>
      <c r="C1" s="201"/>
      <c r="D1" s="201"/>
      <c r="E1" s="201"/>
      <c r="F1" s="201"/>
      <c r="G1" s="11"/>
    </row>
    <row r="2" spans="1:7" ht="15.75" customHeight="1">
      <c r="A2" s="11"/>
      <c r="B2" s="11"/>
      <c r="C2" s="15"/>
      <c r="D2" s="11"/>
      <c r="E2" s="11"/>
      <c r="F2" s="11"/>
      <c r="G2" s="11"/>
    </row>
    <row r="3" spans="2:5" ht="15">
      <c r="B3" s="202" t="s">
        <v>27</v>
      </c>
      <c r="C3" s="202"/>
      <c r="D3" s="202"/>
      <c r="E3" s="202"/>
    </row>
    <row r="4" spans="1:5" ht="15.75">
      <c r="A4" s="1"/>
      <c r="B4" s="189" t="s">
        <v>66</v>
      </c>
      <c r="C4" s="189"/>
      <c r="D4" s="189"/>
      <c r="E4" s="189"/>
    </row>
    <row r="5" spans="1:5" ht="15.75">
      <c r="A5" s="1"/>
      <c r="B5" s="12"/>
      <c r="C5" s="14"/>
      <c r="D5" s="13"/>
      <c r="E5" s="12"/>
    </row>
    <row r="6" spans="1:6" ht="15" customHeight="1">
      <c r="A6" s="203" t="s">
        <v>25</v>
      </c>
      <c r="B6" s="193" t="s">
        <v>0</v>
      </c>
      <c r="C6" s="204" t="s">
        <v>65</v>
      </c>
      <c r="D6" s="190" t="s">
        <v>23</v>
      </c>
      <c r="E6" s="190" t="s">
        <v>28</v>
      </c>
      <c r="F6" s="190" t="s">
        <v>24</v>
      </c>
    </row>
    <row r="7" spans="1:6" ht="12.75" customHeight="1">
      <c r="A7" s="191"/>
      <c r="B7" s="191"/>
      <c r="C7" s="191"/>
      <c r="D7" s="191"/>
      <c r="E7" s="198"/>
      <c r="F7" s="191"/>
    </row>
    <row r="8" spans="1:6" ht="12" customHeight="1">
      <c r="A8" s="192"/>
      <c r="B8" s="192"/>
      <c r="C8" s="192"/>
      <c r="D8" s="192"/>
      <c r="E8" s="199"/>
      <c r="F8" s="192"/>
    </row>
    <row r="9" spans="1:6" ht="27" customHeight="1">
      <c r="A9" s="124"/>
      <c r="B9" s="46" t="s">
        <v>124</v>
      </c>
      <c r="C9" s="88"/>
      <c r="D9" s="125"/>
      <c r="E9" s="125"/>
      <c r="F9" s="126"/>
    </row>
    <row r="10" spans="1:6" ht="15">
      <c r="A10" s="124"/>
      <c r="B10" s="127" t="s">
        <v>22</v>
      </c>
      <c r="C10" s="46"/>
      <c r="D10" s="128"/>
      <c r="E10" s="128"/>
      <c r="F10" s="129"/>
    </row>
    <row r="11" spans="1:6" ht="30" customHeight="1">
      <c r="A11" s="130" t="s">
        <v>2</v>
      </c>
      <c r="B11" s="89" t="s">
        <v>75</v>
      </c>
      <c r="C11" s="82"/>
      <c r="D11" s="131"/>
      <c r="E11" s="132"/>
      <c r="F11" s="133"/>
    </row>
    <row r="12" spans="1:6" ht="81" customHeight="1">
      <c r="A12" s="165">
        <v>1.1</v>
      </c>
      <c r="B12" s="90" t="s">
        <v>100</v>
      </c>
      <c r="C12" s="83"/>
      <c r="D12" s="134">
        <f>E12*12</f>
        <v>1040400</v>
      </c>
      <c r="E12" s="141">
        <v>86700</v>
      </c>
      <c r="F12" s="135">
        <f>E12/11034.21</f>
        <v>7.857381724654507</v>
      </c>
    </row>
    <row r="13" spans="1:6" ht="18" customHeight="1">
      <c r="A13" s="130">
        <v>2</v>
      </c>
      <c r="B13" s="90" t="s">
        <v>76</v>
      </c>
      <c r="C13" s="83" t="s">
        <v>1</v>
      </c>
      <c r="D13" s="134">
        <f aca="true" t="shared" si="0" ref="D13:D42">E13*12</f>
        <v>21818.16</v>
      </c>
      <c r="E13" s="141">
        <v>1818.18</v>
      </c>
      <c r="F13" s="135">
        <f>E13/11034.21</f>
        <v>0.16477663557246058</v>
      </c>
    </row>
    <row r="14" spans="1:6" ht="40.5" customHeight="1">
      <c r="A14" s="130">
        <v>3</v>
      </c>
      <c r="B14" s="90" t="s">
        <v>3</v>
      </c>
      <c r="C14" s="84" t="s">
        <v>1</v>
      </c>
      <c r="D14" s="134">
        <f t="shared" si="0"/>
        <v>69600</v>
      </c>
      <c r="E14" s="141">
        <v>5800</v>
      </c>
      <c r="F14" s="135">
        <f aca="true" t="shared" si="1" ref="F14:F43">E14/11034.21</f>
        <v>0.5256379931141423</v>
      </c>
    </row>
    <row r="15" spans="1:6" ht="22.5" customHeight="1">
      <c r="A15" s="130">
        <v>4</v>
      </c>
      <c r="B15" s="89" t="s">
        <v>34</v>
      </c>
      <c r="C15" s="82" t="s">
        <v>32</v>
      </c>
      <c r="D15" s="137">
        <f t="shared" si="0"/>
        <v>0</v>
      </c>
      <c r="E15" s="132"/>
      <c r="F15" s="138">
        <f t="shared" si="1"/>
        <v>0</v>
      </c>
    </row>
    <row r="16" spans="1:6" ht="28.5" customHeight="1">
      <c r="A16" s="124">
        <v>4.1</v>
      </c>
      <c r="B16" s="90" t="s">
        <v>71</v>
      </c>
      <c r="C16" s="83" t="s">
        <v>1</v>
      </c>
      <c r="D16" s="134">
        <f t="shared" si="0"/>
        <v>480000</v>
      </c>
      <c r="E16" s="134">
        <v>40000</v>
      </c>
      <c r="F16" s="135">
        <f t="shared" si="1"/>
        <v>3.6250896076837402</v>
      </c>
    </row>
    <row r="17" spans="1:6" ht="29.25" customHeight="1">
      <c r="A17" s="124">
        <v>4.2</v>
      </c>
      <c r="B17" s="90" t="s">
        <v>72</v>
      </c>
      <c r="C17" s="83" t="s">
        <v>1</v>
      </c>
      <c r="D17" s="134">
        <f t="shared" si="0"/>
        <v>300000</v>
      </c>
      <c r="E17" s="139">
        <v>25000</v>
      </c>
      <c r="F17" s="135">
        <f t="shared" si="1"/>
        <v>2.2656810048023375</v>
      </c>
    </row>
    <row r="18" spans="1:6" ht="31.5" customHeight="1">
      <c r="A18" s="124">
        <v>4.3</v>
      </c>
      <c r="B18" s="90" t="s">
        <v>73</v>
      </c>
      <c r="C18" s="84"/>
      <c r="D18" s="134">
        <f t="shared" si="0"/>
        <v>300000</v>
      </c>
      <c r="E18" s="134">
        <v>25000</v>
      </c>
      <c r="F18" s="135">
        <f t="shared" si="1"/>
        <v>2.2656810048023375</v>
      </c>
    </row>
    <row r="19" spans="1:6" ht="24">
      <c r="A19" s="136">
        <v>4.4</v>
      </c>
      <c r="B19" s="90" t="s">
        <v>74</v>
      </c>
      <c r="C19" s="83" t="s">
        <v>1</v>
      </c>
      <c r="D19" s="134">
        <f t="shared" si="0"/>
        <v>72000</v>
      </c>
      <c r="E19" s="134">
        <v>6000</v>
      </c>
      <c r="F19" s="135">
        <f t="shared" si="1"/>
        <v>0.543763441152561</v>
      </c>
    </row>
    <row r="20" spans="1:6" ht="18.75" customHeight="1">
      <c r="A20" s="151">
        <v>4.5</v>
      </c>
      <c r="B20" s="90" t="s">
        <v>101</v>
      </c>
      <c r="C20" s="84" t="s">
        <v>32</v>
      </c>
      <c r="D20" s="134"/>
      <c r="E20" s="134"/>
      <c r="F20" s="135"/>
    </row>
    <row r="21" spans="1:6" ht="26.25" customHeight="1">
      <c r="A21" s="151">
        <v>4.6</v>
      </c>
      <c r="B21" s="90" t="s">
        <v>140</v>
      </c>
      <c r="C21" s="84"/>
      <c r="D21" s="134">
        <f>E21*12</f>
        <v>234000</v>
      </c>
      <c r="E21" s="134">
        <v>19500</v>
      </c>
      <c r="F21" s="135">
        <f t="shared" si="1"/>
        <v>1.7672311837458234</v>
      </c>
    </row>
    <row r="22" spans="1:6" ht="18.75" customHeight="1">
      <c r="A22" s="151">
        <v>4.7</v>
      </c>
      <c r="B22" s="90" t="s">
        <v>61</v>
      </c>
      <c r="C22" s="84"/>
      <c r="D22" s="134">
        <f>E22*12</f>
        <v>279972</v>
      </c>
      <c r="E22" s="134">
        <v>23331</v>
      </c>
      <c r="F22" s="135">
        <f t="shared" si="1"/>
        <v>2.1144241409217335</v>
      </c>
    </row>
    <row r="23" spans="1:6" ht="30" customHeight="1">
      <c r="A23" s="136">
        <v>4.8</v>
      </c>
      <c r="B23" s="91" t="s">
        <v>63</v>
      </c>
      <c r="C23" s="84"/>
      <c r="D23" s="134">
        <f>E23*12</f>
        <v>156000</v>
      </c>
      <c r="E23" s="134">
        <v>13000</v>
      </c>
      <c r="F23" s="135">
        <f t="shared" si="1"/>
        <v>1.1781541224972156</v>
      </c>
    </row>
    <row r="24" spans="1:6" ht="20.25" customHeight="1">
      <c r="A24" s="130">
        <v>5</v>
      </c>
      <c r="B24" s="89" t="s">
        <v>67</v>
      </c>
      <c r="C24" s="85"/>
      <c r="D24" s="137"/>
      <c r="E24" s="132"/>
      <c r="F24" s="138">
        <f t="shared" si="1"/>
        <v>0</v>
      </c>
    </row>
    <row r="25" spans="1:6" ht="40.5" customHeight="1">
      <c r="A25" s="140" t="s">
        <v>125</v>
      </c>
      <c r="B25" s="91" t="s">
        <v>33</v>
      </c>
      <c r="C25" s="86" t="s">
        <v>1</v>
      </c>
      <c r="D25" s="134">
        <f>E25*12</f>
        <v>313200</v>
      </c>
      <c r="E25" s="134">
        <v>26100</v>
      </c>
      <c r="F25" s="135">
        <f>E25/11034.21</f>
        <v>2.3653709690136404</v>
      </c>
    </row>
    <row r="26" spans="1:6" ht="17.25" customHeight="1">
      <c r="A26" s="140" t="s">
        <v>126</v>
      </c>
      <c r="B26" s="90" t="s">
        <v>4</v>
      </c>
      <c r="C26" s="84" t="s">
        <v>1</v>
      </c>
      <c r="D26" s="134">
        <f t="shared" si="0"/>
        <v>13090.920000000002</v>
      </c>
      <c r="E26" s="134">
        <v>1090.91</v>
      </c>
      <c r="F26" s="135">
        <f t="shared" si="1"/>
        <v>0.09886616259795673</v>
      </c>
    </row>
    <row r="27" spans="1:6" ht="37.5" customHeight="1">
      <c r="A27" s="140" t="s">
        <v>127</v>
      </c>
      <c r="B27" s="90" t="s">
        <v>5</v>
      </c>
      <c r="C27" s="84" t="s">
        <v>1</v>
      </c>
      <c r="D27" s="134">
        <f t="shared" si="0"/>
        <v>485224.19999999995</v>
      </c>
      <c r="E27" s="141">
        <v>40435.35</v>
      </c>
      <c r="F27" s="135">
        <f t="shared" si="1"/>
        <v>3.664544176701368</v>
      </c>
    </row>
    <row r="28" spans="1:6" ht="19.5" customHeight="1">
      <c r="A28" s="140" t="s">
        <v>128</v>
      </c>
      <c r="B28" s="90" t="s">
        <v>31</v>
      </c>
      <c r="C28" s="84" t="s">
        <v>1</v>
      </c>
      <c r="D28" s="134">
        <f t="shared" si="0"/>
        <v>3272.76</v>
      </c>
      <c r="E28" s="134">
        <v>272.73</v>
      </c>
      <c r="F28" s="135">
        <f t="shared" si="1"/>
        <v>0.024716767217589662</v>
      </c>
    </row>
    <row r="29" spans="1:6" ht="16.5" customHeight="1">
      <c r="A29" s="140" t="s">
        <v>129</v>
      </c>
      <c r="B29" s="90" t="s">
        <v>6</v>
      </c>
      <c r="C29" s="83"/>
      <c r="D29" s="134">
        <f t="shared" si="0"/>
        <v>21600</v>
      </c>
      <c r="E29" s="134">
        <v>1800</v>
      </c>
      <c r="F29" s="135">
        <f t="shared" si="1"/>
        <v>0.1631290323457683</v>
      </c>
    </row>
    <row r="30" spans="1:6" ht="24.75" customHeight="1">
      <c r="A30" s="140" t="s">
        <v>129</v>
      </c>
      <c r="B30" s="90" t="s">
        <v>7</v>
      </c>
      <c r="C30" s="83" t="s">
        <v>1</v>
      </c>
      <c r="D30" s="134">
        <f t="shared" si="0"/>
        <v>300000</v>
      </c>
      <c r="E30" s="141">
        <v>25000</v>
      </c>
      <c r="F30" s="135">
        <f t="shared" si="1"/>
        <v>2.2656810048023375</v>
      </c>
    </row>
    <row r="31" spans="1:6" ht="27.75" customHeight="1">
      <c r="A31" s="140" t="s">
        <v>130</v>
      </c>
      <c r="B31" s="90" t="s">
        <v>35</v>
      </c>
      <c r="C31" s="84" t="s">
        <v>1</v>
      </c>
      <c r="D31" s="134">
        <f t="shared" si="0"/>
        <v>21362.760000000002</v>
      </c>
      <c r="E31" s="134">
        <v>1780.23</v>
      </c>
      <c r="F31" s="135">
        <f t="shared" si="1"/>
        <v>0.16133733180717064</v>
      </c>
    </row>
    <row r="32" spans="1:6" ht="42" customHeight="1">
      <c r="A32" s="140" t="s">
        <v>131</v>
      </c>
      <c r="B32" s="90" t="s">
        <v>42</v>
      </c>
      <c r="C32" s="83" t="s">
        <v>1</v>
      </c>
      <c r="D32" s="134">
        <f t="shared" si="0"/>
        <v>8400</v>
      </c>
      <c r="E32" s="134">
        <v>700</v>
      </c>
      <c r="F32" s="162">
        <f t="shared" si="1"/>
        <v>0.06343906813446545</v>
      </c>
    </row>
    <row r="33" spans="1:6" ht="55.5" customHeight="1">
      <c r="A33" s="208" t="s">
        <v>25</v>
      </c>
      <c r="B33" s="209" t="s">
        <v>0</v>
      </c>
      <c r="C33" s="210" t="s">
        <v>65</v>
      </c>
      <c r="D33" s="196" t="s">
        <v>23</v>
      </c>
      <c r="E33" s="196" t="s">
        <v>28</v>
      </c>
      <c r="F33" s="196" t="s">
        <v>24</v>
      </c>
    </row>
    <row r="34" spans="1:6" ht="11.25" customHeight="1" hidden="1">
      <c r="A34" s="197"/>
      <c r="B34" s="197"/>
      <c r="C34" s="197"/>
      <c r="D34" s="197"/>
      <c r="E34" s="196"/>
      <c r="F34" s="197"/>
    </row>
    <row r="35" spans="1:6" ht="33.75" customHeight="1">
      <c r="A35" s="182" t="s">
        <v>132</v>
      </c>
      <c r="B35" s="89" t="s">
        <v>64</v>
      </c>
      <c r="C35" s="82"/>
      <c r="D35" s="137"/>
      <c r="E35" s="137"/>
      <c r="F35" s="133"/>
    </row>
    <row r="36" spans="1:6" ht="20.25" customHeight="1">
      <c r="A36" s="140" t="s">
        <v>133</v>
      </c>
      <c r="B36" s="91" t="s">
        <v>21</v>
      </c>
      <c r="C36" s="86"/>
      <c r="D36" s="134">
        <f>E36*12</f>
        <v>232014</v>
      </c>
      <c r="E36" s="141">
        <v>19334.5</v>
      </c>
      <c r="F36" s="135">
        <f t="shared" si="1"/>
        <v>1.7522323754940319</v>
      </c>
    </row>
    <row r="37" spans="1:6" ht="21.75" customHeight="1">
      <c r="A37" s="140" t="s">
        <v>134</v>
      </c>
      <c r="B37" s="91" t="s">
        <v>69</v>
      </c>
      <c r="C37" s="86" t="s">
        <v>1</v>
      </c>
      <c r="D37" s="134">
        <f t="shared" si="0"/>
        <v>72000</v>
      </c>
      <c r="E37" s="134">
        <v>6000</v>
      </c>
      <c r="F37" s="135">
        <f t="shared" si="1"/>
        <v>0.543763441152561</v>
      </c>
    </row>
    <row r="38" spans="1:6" ht="25.5" customHeight="1">
      <c r="A38" s="140" t="s">
        <v>135</v>
      </c>
      <c r="B38" s="93" t="s">
        <v>68</v>
      </c>
      <c r="C38" s="86" t="s">
        <v>1</v>
      </c>
      <c r="D38" s="134">
        <f t="shared" si="0"/>
        <v>104400</v>
      </c>
      <c r="E38" s="139">
        <v>8700</v>
      </c>
      <c r="F38" s="135">
        <f t="shared" si="1"/>
        <v>0.7884569896712135</v>
      </c>
    </row>
    <row r="39" spans="1:6" ht="17.25" customHeight="1">
      <c r="A39" s="140" t="s">
        <v>136</v>
      </c>
      <c r="B39" s="90" t="s">
        <v>9</v>
      </c>
      <c r="C39" s="84" t="s">
        <v>1</v>
      </c>
      <c r="D39" s="134">
        <f t="shared" si="0"/>
        <v>22800</v>
      </c>
      <c r="E39" s="134">
        <v>1900</v>
      </c>
      <c r="F39" s="135">
        <f t="shared" si="1"/>
        <v>0.17219175636497766</v>
      </c>
    </row>
    <row r="40" spans="1:6" ht="17.25" customHeight="1">
      <c r="A40" s="140" t="s">
        <v>137</v>
      </c>
      <c r="B40" s="92" t="s">
        <v>103</v>
      </c>
      <c r="C40" s="84" t="s">
        <v>1</v>
      </c>
      <c r="D40" s="134">
        <f t="shared" si="0"/>
        <v>11040</v>
      </c>
      <c r="E40" s="142">
        <v>920</v>
      </c>
      <c r="F40" s="135">
        <f t="shared" si="1"/>
        <v>0.08337706097672602</v>
      </c>
    </row>
    <row r="41" spans="1:6" ht="16.5" customHeight="1">
      <c r="A41" s="140" t="s">
        <v>138</v>
      </c>
      <c r="B41" s="90" t="s">
        <v>13</v>
      </c>
      <c r="C41" s="84" t="s">
        <v>1</v>
      </c>
      <c r="D41" s="134">
        <f t="shared" si="0"/>
        <v>30000</v>
      </c>
      <c r="E41" s="139">
        <v>2500</v>
      </c>
      <c r="F41" s="135">
        <f t="shared" si="1"/>
        <v>0.22656810048023376</v>
      </c>
    </row>
    <row r="42" spans="1:6" ht="25.5" customHeight="1">
      <c r="A42" s="140" t="s">
        <v>139</v>
      </c>
      <c r="B42" s="90" t="s">
        <v>77</v>
      </c>
      <c r="C42" s="87"/>
      <c r="D42" s="139">
        <f t="shared" si="0"/>
        <v>75600</v>
      </c>
      <c r="E42" s="139">
        <v>6300</v>
      </c>
      <c r="F42" s="135">
        <f t="shared" si="1"/>
        <v>0.5709516132101891</v>
      </c>
    </row>
    <row r="43" spans="1:6" ht="24" customHeight="1">
      <c r="A43" s="124"/>
      <c r="B43" s="89" t="s">
        <v>141</v>
      </c>
      <c r="C43" s="166"/>
      <c r="D43" s="167">
        <v>998794</v>
      </c>
      <c r="E43" s="139">
        <v>78800</v>
      </c>
      <c r="F43" s="135">
        <f t="shared" si="1"/>
        <v>7.141426527136968</v>
      </c>
    </row>
    <row r="44" spans="1:6" ht="19.5" customHeight="1">
      <c r="A44" s="178"/>
      <c r="B44" s="90" t="s">
        <v>62</v>
      </c>
      <c r="C44" s="176"/>
      <c r="D44" s="135"/>
      <c r="E44" s="139"/>
      <c r="F44" s="177">
        <f>SUM(F12:F43)</f>
        <v>42.39387323605406</v>
      </c>
    </row>
    <row r="45" spans="1:9" ht="19.5" customHeight="1">
      <c r="A45" s="178"/>
      <c r="B45" s="179" t="s">
        <v>50</v>
      </c>
      <c r="C45" s="83"/>
      <c r="D45" s="168"/>
      <c r="E45" s="83"/>
      <c r="F45" s="169"/>
      <c r="G45" s="79"/>
      <c r="H45" s="80"/>
      <c r="I45" s="81"/>
    </row>
    <row r="46" spans="1:9" ht="19.5" customHeight="1">
      <c r="A46" s="178">
        <v>1</v>
      </c>
      <c r="B46" s="90" t="s">
        <v>10</v>
      </c>
      <c r="C46" s="83"/>
      <c r="D46" s="170"/>
      <c r="E46" s="170"/>
      <c r="F46" s="169"/>
      <c r="G46" s="79"/>
      <c r="H46" s="80"/>
      <c r="I46" s="81"/>
    </row>
    <row r="47" spans="1:9" ht="19.5" customHeight="1">
      <c r="A47" s="140" t="s">
        <v>143</v>
      </c>
      <c r="B47" s="90" t="s">
        <v>15</v>
      </c>
      <c r="C47" s="83" t="s">
        <v>1</v>
      </c>
      <c r="D47" s="161">
        <v>2805116</v>
      </c>
      <c r="E47" s="145">
        <f>D47/12</f>
        <v>233759.66666666666</v>
      </c>
      <c r="F47" s="169"/>
      <c r="G47" s="79"/>
      <c r="H47" s="80"/>
      <c r="I47" s="81"/>
    </row>
    <row r="48" spans="1:8" ht="18.75" customHeight="1">
      <c r="A48" s="140" t="s">
        <v>144</v>
      </c>
      <c r="B48" s="90" t="s">
        <v>70</v>
      </c>
      <c r="C48" s="83" t="s">
        <v>1</v>
      </c>
      <c r="D48" s="145">
        <v>37551.86</v>
      </c>
      <c r="E48" s="145">
        <f>D48/12</f>
        <v>3129.3216666666667</v>
      </c>
      <c r="F48" s="169"/>
      <c r="G48" s="23"/>
      <c r="H48" s="183"/>
    </row>
    <row r="49" spans="1:8" ht="18.75" customHeight="1">
      <c r="A49" s="140" t="s">
        <v>145</v>
      </c>
      <c r="B49" s="90" t="s">
        <v>102</v>
      </c>
      <c r="C49" s="83" t="s">
        <v>1</v>
      </c>
      <c r="D49" s="145">
        <v>100800</v>
      </c>
      <c r="E49" s="145">
        <f>D49/12</f>
        <v>8400</v>
      </c>
      <c r="F49" s="169"/>
      <c r="G49" s="33"/>
      <c r="H49" s="4"/>
    </row>
    <row r="50" spans="1:8" ht="18.75" customHeight="1">
      <c r="A50" s="178"/>
      <c r="B50" s="90" t="s">
        <v>29</v>
      </c>
      <c r="C50" s="83"/>
      <c r="D50" s="145">
        <f>E50*12</f>
        <v>2943467.86</v>
      </c>
      <c r="E50" s="145">
        <f>SUM(E47:E49)</f>
        <v>245288.9883333333</v>
      </c>
      <c r="F50" s="162">
        <f>E50/11034.21</f>
        <v>22.22986406216062</v>
      </c>
      <c r="G50" s="33"/>
      <c r="H50" s="4"/>
    </row>
    <row r="51" spans="1:8" ht="18.75" customHeight="1">
      <c r="A51" s="178">
        <v>2</v>
      </c>
      <c r="B51" s="90" t="s">
        <v>11</v>
      </c>
      <c r="C51" s="83"/>
      <c r="D51" s="145"/>
      <c r="E51" s="171"/>
      <c r="F51" s="172"/>
      <c r="G51" s="33"/>
      <c r="H51" s="4"/>
    </row>
    <row r="52" spans="1:256" s="4" customFormat="1" ht="18.75" customHeight="1">
      <c r="A52" s="140" t="s">
        <v>146</v>
      </c>
      <c r="B52" s="90" t="s">
        <v>15</v>
      </c>
      <c r="C52" s="83" t="s">
        <v>1</v>
      </c>
      <c r="D52" s="134">
        <v>1545711.26</v>
      </c>
      <c r="E52" s="134">
        <f>D52/12</f>
        <v>128809.27166666667</v>
      </c>
      <c r="F52" s="172"/>
      <c r="G52" s="3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8" ht="18.75" customHeight="1">
      <c r="A53" s="140" t="s">
        <v>147</v>
      </c>
      <c r="B53" s="90" t="s">
        <v>78</v>
      </c>
      <c r="C53" s="83"/>
      <c r="D53" s="145">
        <v>6048</v>
      </c>
      <c r="E53" s="145">
        <f>D53/12</f>
        <v>504</v>
      </c>
      <c r="F53" s="172"/>
      <c r="G53" s="33"/>
      <c r="H53" s="4"/>
    </row>
    <row r="54" spans="1:8" ht="18.75" customHeight="1">
      <c r="A54" s="178">
        <v>3</v>
      </c>
      <c r="B54" s="90" t="s">
        <v>122</v>
      </c>
      <c r="C54" s="83" t="s">
        <v>1</v>
      </c>
      <c r="D54" s="145">
        <f>E54*12</f>
        <v>1551759.26</v>
      </c>
      <c r="E54" s="145">
        <f>SUM(E52:E53)</f>
        <v>129313.27166666667</v>
      </c>
      <c r="F54" s="162">
        <f>E54/11034.21</f>
        <v>11.71930493136044</v>
      </c>
      <c r="G54" s="23"/>
      <c r="H54" s="4"/>
    </row>
    <row r="55" spans="1:8" ht="18.75" customHeight="1" thickBot="1">
      <c r="A55" s="163"/>
      <c r="B55" s="175" t="s">
        <v>148</v>
      </c>
      <c r="C55" s="173"/>
      <c r="D55" s="174">
        <f>E55*12</f>
        <v>1391708.5999999996</v>
      </c>
      <c r="E55" s="174">
        <f>E50-E54</f>
        <v>115975.71666666665</v>
      </c>
      <c r="F55" s="180">
        <f>E55/11034.21</f>
        <v>10.51055913080018</v>
      </c>
      <c r="G55" s="33"/>
      <c r="H55" s="4"/>
    </row>
    <row r="56" spans="1:8" ht="26.25" customHeight="1" thickBot="1">
      <c r="A56" s="143"/>
      <c r="B56" s="152" t="s">
        <v>142</v>
      </c>
      <c r="C56" s="144"/>
      <c r="D56" s="146"/>
      <c r="E56" s="147"/>
      <c r="F56" s="164">
        <f>F44-F55</f>
        <v>31.88331410525388</v>
      </c>
      <c r="G56" s="33"/>
      <c r="H56" s="4"/>
    </row>
    <row r="57" spans="1:8" ht="18.75" customHeight="1">
      <c r="A57" s="148"/>
      <c r="B57" s="149"/>
      <c r="C57" s="149"/>
      <c r="D57" s="149"/>
      <c r="E57" s="149"/>
      <c r="F57" s="150"/>
      <c r="G57" s="33"/>
      <c r="H57" s="4"/>
    </row>
    <row r="58" spans="6:8" ht="17.25" customHeight="1">
      <c r="F58" s="33"/>
      <c r="G58" s="33"/>
      <c r="H58" s="4"/>
    </row>
    <row r="59" spans="2:8" ht="20.25" customHeight="1">
      <c r="B59" t="s">
        <v>149</v>
      </c>
      <c r="F59" s="33"/>
      <c r="G59" s="33"/>
      <c r="H59" s="4"/>
    </row>
    <row r="60" spans="6:8" ht="20.25" customHeight="1">
      <c r="F60" s="33"/>
      <c r="G60" s="33"/>
      <c r="H60" s="4"/>
    </row>
    <row r="61" spans="6:8" ht="20.25" customHeight="1">
      <c r="F61" s="33"/>
      <c r="G61" s="33"/>
      <c r="H61" s="4"/>
    </row>
    <row r="62" spans="1:8" ht="20.25" customHeight="1">
      <c r="A62" s="22"/>
      <c r="G62" s="33"/>
      <c r="H62" s="4"/>
    </row>
    <row r="63" spans="1:8" ht="20.25" customHeight="1">
      <c r="A63" s="22"/>
      <c r="B63" s="55"/>
      <c r="C63" s="22"/>
      <c r="D63" s="53"/>
      <c r="E63" s="54"/>
      <c r="F63" s="33"/>
      <c r="G63" s="33"/>
      <c r="H63" s="4"/>
    </row>
    <row r="64" spans="1:8" ht="20.25" customHeight="1">
      <c r="A64" s="22"/>
      <c r="B64" s="55"/>
      <c r="C64" s="22"/>
      <c r="D64" s="53"/>
      <c r="E64" s="54"/>
      <c r="F64" s="33"/>
      <c r="G64" s="33"/>
      <c r="H64" s="4"/>
    </row>
    <row r="65" spans="1:8" ht="20.25" customHeight="1" hidden="1">
      <c r="A65" s="22"/>
      <c r="B65" s="205" t="s">
        <v>58</v>
      </c>
      <c r="C65" s="205"/>
      <c r="D65" s="205"/>
      <c r="E65" s="205"/>
      <c r="F65" s="205"/>
      <c r="G65" s="33"/>
      <c r="H65" s="4"/>
    </row>
    <row r="66" spans="1:8" ht="20.25" customHeight="1" hidden="1">
      <c r="A66" s="22"/>
      <c r="B66" s="56"/>
      <c r="C66" s="56"/>
      <c r="D66" s="56"/>
      <c r="E66" s="56"/>
      <c r="F66" s="56"/>
      <c r="G66" s="33"/>
      <c r="H66" s="4"/>
    </row>
    <row r="67" spans="1:8" ht="40.5" customHeight="1" hidden="1">
      <c r="A67" s="22"/>
      <c r="B67" s="200" t="s">
        <v>57</v>
      </c>
      <c r="C67" s="200"/>
      <c r="D67" s="200"/>
      <c r="E67" s="23"/>
      <c r="G67" s="23"/>
      <c r="H67" s="4"/>
    </row>
    <row r="68" spans="1:9" ht="19.5" customHeight="1" hidden="1">
      <c r="A68" s="8"/>
      <c r="B68" s="206"/>
      <c r="C68" s="207"/>
      <c r="D68" s="8" t="s">
        <v>43</v>
      </c>
      <c r="E68" s="61" t="s">
        <v>46</v>
      </c>
      <c r="F68" s="52" t="s">
        <v>47</v>
      </c>
      <c r="H68" s="4"/>
      <c r="I68" s="60"/>
    </row>
    <row r="69" spans="1:9" ht="33.75" customHeight="1" hidden="1">
      <c r="A69" s="8" t="s">
        <v>38</v>
      </c>
      <c r="B69" s="194" t="s">
        <v>36</v>
      </c>
      <c r="C69" s="195"/>
      <c r="D69" s="59">
        <v>189</v>
      </c>
      <c r="E69" s="59"/>
      <c r="F69" s="62">
        <v>162500</v>
      </c>
      <c r="I69" s="4"/>
    </row>
    <row r="70" spans="1:9" ht="57.75" customHeight="1" hidden="1">
      <c r="A70" s="8" t="s">
        <v>39</v>
      </c>
      <c r="B70" s="194" t="s">
        <v>37</v>
      </c>
      <c r="C70" s="195"/>
      <c r="D70" s="57"/>
      <c r="E70" s="57"/>
      <c r="F70" s="58"/>
      <c r="I70" s="4"/>
    </row>
    <row r="71" spans="1:9" ht="20.25" customHeight="1" hidden="1">
      <c r="A71" s="8" t="s">
        <v>40</v>
      </c>
      <c r="B71" s="194" t="s">
        <v>52</v>
      </c>
      <c r="C71" s="195"/>
      <c r="D71" s="57">
        <v>245</v>
      </c>
      <c r="E71" s="57">
        <v>300</v>
      </c>
      <c r="F71" s="58">
        <f>E71*D71</f>
        <v>73500</v>
      </c>
      <c r="I71" s="4"/>
    </row>
    <row r="72" spans="1:9" ht="20.25" customHeight="1" hidden="1">
      <c r="A72" s="8"/>
      <c r="B72" s="194" t="s">
        <v>53</v>
      </c>
      <c r="C72" s="195"/>
      <c r="D72" s="57">
        <v>245</v>
      </c>
      <c r="E72" s="57">
        <v>200</v>
      </c>
      <c r="F72" s="58">
        <f>E72*D72</f>
        <v>49000</v>
      </c>
      <c r="I72" s="4"/>
    </row>
    <row r="73" spans="1:9" ht="20.25" customHeight="1" hidden="1">
      <c r="A73" s="8"/>
      <c r="B73" s="194" t="s">
        <v>56</v>
      </c>
      <c r="C73" s="195"/>
      <c r="D73" s="57">
        <v>220</v>
      </c>
      <c r="E73" s="57">
        <v>150</v>
      </c>
      <c r="F73" s="58">
        <f>E73*D73</f>
        <v>33000</v>
      </c>
      <c r="I73" s="4"/>
    </row>
    <row r="74" spans="1:9" ht="20.25" customHeight="1" hidden="1">
      <c r="A74" s="8" t="s">
        <v>41</v>
      </c>
      <c r="B74" s="194" t="s">
        <v>44</v>
      </c>
      <c r="C74" s="195"/>
      <c r="D74" s="57">
        <v>252</v>
      </c>
      <c r="E74" s="57">
        <v>250</v>
      </c>
      <c r="F74" s="58">
        <v>63000</v>
      </c>
      <c r="I74" s="4"/>
    </row>
    <row r="75" spans="1:9" ht="20.25" customHeight="1" hidden="1">
      <c r="A75" s="8"/>
      <c r="B75" s="194" t="s">
        <v>45</v>
      </c>
      <c r="C75" s="195"/>
      <c r="D75" s="57">
        <v>252</v>
      </c>
      <c r="E75" s="57">
        <v>300</v>
      </c>
      <c r="F75" s="58">
        <f>E75*D75</f>
        <v>75600</v>
      </c>
      <c r="I75" s="4"/>
    </row>
    <row r="76" spans="1:9" ht="18.75" customHeight="1" hidden="1">
      <c r="A76" s="8" t="s">
        <v>8</v>
      </c>
      <c r="B76" s="194" t="s">
        <v>48</v>
      </c>
      <c r="C76" s="195"/>
      <c r="D76" s="57"/>
      <c r="E76" s="57"/>
      <c r="F76" s="58">
        <v>120000</v>
      </c>
      <c r="I76" s="4"/>
    </row>
    <row r="77" spans="1:9" ht="21.75" customHeight="1" hidden="1">
      <c r="A77" s="8"/>
      <c r="B77" s="194" t="s">
        <v>49</v>
      </c>
      <c r="C77" s="195"/>
      <c r="D77" s="57"/>
      <c r="E77" s="57"/>
      <c r="F77" s="58">
        <v>300000</v>
      </c>
      <c r="I77" s="4"/>
    </row>
    <row r="78" spans="1:9" ht="27.75" customHeight="1" hidden="1">
      <c r="A78" s="8"/>
      <c r="B78" s="194" t="s">
        <v>54</v>
      </c>
      <c r="C78" s="195"/>
      <c r="D78" s="57" t="s">
        <v>55</v>
      </c>
      <c r="E78" s="57"/>
      <c r="F78" s="58">
        <v>30000</v>
      </c>
      <c r="I78" s="4"/>
    </row>
    <row r="79" spans="1:9" ht="21.75" customHeight="1" hidden="1">
      <c r="A79" s="8"/>
      <c r="B79" s="194" t="s">
        <v>59</v>
      </c>
      <c r="C79" s="195"/>
      <c r="D79" s="57"/>
      <c r="E79" s="57"/>
      <c r="F79" s="58"/>
      <c r="I79" s="4"/>
    </row>
    <row r="80" spans="1:9" ht="28.5" customHeight="1" hidden="1" thickBot="1">
      <c r="A80" s="8" t="s">
        <v>20</v>
      </c>
      <c r="B80" s="194" t="s">
        <v>51</v>
      </c>
      <c r="C80" s="195"/>
      <c r="D80" s="57"/>
      <c r="E80" s="57"/>
      <c r="F80" s="77"/>
      <c r="I80" s="4"/>
    </row>
    <row r="81" spans="1:9" ht="19.5" customHeight="1" hidden="1" thickBot="1">
      <c r="A81" s="22"/>
      <c r="B81" s="48" t="s">
        <v>60</v>
      </c>
      <c r="C81" s="47"/>
      <c r="D81" s="49"/>
      <c r="E81" s="45"/>
      <c r="F81" s="78">
        <f>SUM(F69:F80)</f>
        <v>906600</v>
      </c>
      <c r="I81" s="4"/>
    </row>
    <row r="82" spans="1:5" ht="15" hidden="1">
      <c r="A82" s="4"/>
      <c r="B82" s="4"/>
      <c r="C82" s="50"/>
      <c r="D82" s="51"/>
      <c r="E82" s="4"/>
    </row>
    <row r="83" spans="1:5" ht="16.5" hidden="1" thickBot="1">
      <c r="A83" s="28"/>
      <c r="B83" s="18" t="s">
        <v>50</v>
      </c>
      <c r="C83" s="25"/>
      <c r="D83" s="26"/>
      <c r="E83" s="18"/>
    </row>
    <row r="84" spans="1:6" ht="15.75" hidden="1">
      <c r="A84" s="36">
        <v>1</v>
      </c>
      <c r="B84" s="37" t="s">
        <v>10</v>
      </c>
      <c r="C84" s="38"/>
      <c r="D84" s="63"/>
      <c r="F84" s="64"/>
    </row>
    <row r="85" spans="1:6" ht="15.75" hidden="1">
      <c r="A85" s="39"/>
      <c r="B85" s="7" t="s">
        <v>15</v>
      </c>
      <c r="C85" s="8" t="s">
        <v>1</v>
      </c>
      <c r="D85" s="29">
        <v>2757858.72</v>
      </c>
      <c r="F85" s="40">
        <v>229821.56</v>
      </c>
    </row>
    <row r="86" spans="1:6" ht="15.75" hidden="1">
      <c r="A86" s="39"/>
      <c r="B86" s="7" t="s">
        <v>16</v>
      </c>
      <c r="C86" s="8" t="s">
        <v>1</v>
      </c>
      <c r="D86" s="29">
        <v>1719886.32</v>
      </c>
      <c r="F86" s="40">
        <v>143323.86</v>
      </c>
    </row>
    <row r="87" spans="1:6" ht="15.75" hidden="1">
      <c r="A87" s="39"/>
      <c r="B87" s="7" t="s">
        <v>14</v>
      </c>
      <c r="C87" s="8" t="s">
        <v>1</v>
      </c>
      <c r="D87" s="29">
        <v>1005355.92</v>
      </c>
      <c r="F87" s="40">
        <v>83779.66</v>
      </c>
    </row>
    <row r="88" spans="1:6" ht="15.75" hidden="1">
      <c r="A88" s="41"/>
      <c r="B88" s="19" t="s">
        <v>17</v>
      </c>
      <c r="C88" s="6" t="s">
        <v>1</v>
      </c>
      <c r="D88" s="9">
        <v>962463.84</v>
      </c>
      <c r="F88" s="40">
        <v>80205.32</v>
      </c>
    </row>
    <row r="89" spans="1:6" ht="15.75" hidden="1">
      <c r="A89" s="39"/>
      <c r="B89" s="7"/>
      <c r="C89" s="8" t="s">
        <v>1</v>
      </c>
      <c r="D89" s="9"/>
      <c r="F89" s="42"/>
    </row>
    <row r="90" spans="1:6" ht="16.5" hidden="1" thickBot="1">
      <c r="A90" s="39"/>
      <c r="B90" s="5" t="s">
        <v>26</v>
      </c>
      <c r="C90" s="10" t="s">
        <v>1</v>
      </c>
      <c r="D90" s="24">
        <f>F90*12</f>
        <v>93600</v>
      </c>
      <c r="F90" s="43">
        <v>7800</v>
      </c>
    </row>
    <row r="91" spans="1:6" ht="16.5" hidden="1" thickBot="1">
      <c r="A91" s="44"/>
      <c r="B91" s="32" t="s">
        <v>29</v>
      </c>
      <c r="C91" s="16"/>
      <c r="D91" s="31">
        <f>F91*12</f>
        <v>6539164.799999999</v>
      </c>
      <c r="F91" s="34">
        <f>SUM(F85:F90)</f>
        <v>544930.3999999999</v>
      </c>
    </row>
    <row r="92" spans="1:6" ht="15.75" hidden="1" thickBot="1">
      <c r="A92" s="69">
        <v>2</v>
      </c>
      <c r="B92" s="70" t="s">
        <v>11</v>
      </c>
      <c r="C92" s="71"/>
      <c r="D92" s="72"/>
      <c r="F92" s="20"/>
    </row>
    <row r="93" spans="1:6" ht="15" hidden="1">
      <c r="A93" s="66"/>
      <c r="B93" s="67" t="s">
        <v>12</v>
      </c>
      <c r="C93" s="66" t="s">
        <v>1</v>
      </c>
      <c r="D93" s="68">
        <f aca="true" t="shared" si="2" ref="D93:D98">F93*12</f>
        <v>2692714.2</v>
      </c>
      <c r="F93" s="21">
        <v>224392.85</v>
      </c>
    </row>
    <row r="94" spans="1:6" ht="15" hidden="1">
      <c r="A94" s="8"/>
      <c r="B94" s="7" t="s">
        <v>19</v>
      </c>
      <c r="C94" s="8" t="s">
        <v>1</v>
      </c>
      <c r="D94" s="21">
        <f t="shared" si="2"/>
        <v>479610</v>
      </c>
      <c r="F94" s="21">
        <v>39967.5</v>
      </c>
    </row>
    <row r="95" spans="1:6" ht="15" hidden="1">
      <c r="A95" s="8"/>
      <c r="B95" s="7" t="s">
        <v>14</v>
      </c>
      <c r="C95" s="8" t="s">
        <v>1</v>
      </c>
      <c r="D95" s="21">
        <f t="shared" si="2"/>
        <v>1080000</v>
      </c>
      <c r="F95" s="21">
        <v>90000</v>
      </c>
    </row>
    <row r="96" spans="1:6" ht="15.75" hidden="1" thickBot="1">
      <c r="A96" s="10"/>
      <c r="B96" s="5" t="s">
        <v>17</v>
      </c>
      <c r="C96" s="10"/>
      <c r="D96" s="65">
        <f t="shared" si="2"/>
        <v>925242.72</v>
      </c>
      <c r="F96" s="21">
        <v>77103.56</v>
      </c>
    </row>
    <row r="97" spans="1:6" ht="15.75" hidden="1" thickBot="1">
      <c r="A97" s="69">
        <v>3</v>
      </c>
      <c r="B97" s="75" t="s">
        <v>18</v>
      </c>
      <c r="C97" s="16" t="s">
        <v>1</v>
      </c>
      <c r="D97" s="76">
        <f t="shared" si="2"/>
        <v>5177566.92</v>
      </c>
      <c r="F97" s="30">
        <f>SUM(F93:F96)</f>
        <v>431463.91</v>
      </c>
    </row>
    <row r="98" spans="1:6" ht="15.75" hidden="1" thickBot="1">
      <c r="A98" s="73"/>
      <c r="B98" s="67" t="s">
        <v>30</v>
      </c>
      <c r="C98" s="66"/>
      <c r="D98" s="74">
        <f t="shared" si="2"/>
        <v>1361597.8799999992</v>
      </c>
      <c r="F98" s="35">
        <f>F91-F97</f>
        <v>113466.48999999993</v>
      </c>
    </row>
    <row r="99" spans="1:5" ht="15" hidden="1">
      <c r="A99" s="22"/>
      <c r="B99" s="27"/>
      <c r="C99" s="22"/>
      <c r="D99" s="53"/>
      <c r="E99" s="54"/>
    </row>
    <row r="100" ht="15" hidden="1"/>
    <row r="101" ht="15" hidden="1"/>
  </sheetData>
  <sheetProtection/>
  <mergeCells count="30">
    <mergeCell ref="A33:A34"/>
    <mergeCell ref="B33:B34"/>
    <mergeCell ref="C33:C34"/>
    <mergeCell ref="D33:D34"/>
    <mergeCell ref="B71:C71"/>
    <mergeCell ref="B68:C68"/>
    <mergeCell ref="B77:C77"/>
    <mergeCell ref="B78:C78"/>
    <mergeCell ref="B79:C79"/>
    <mergeCell ref="B80:C80"/>
    <mergeCell ref="B67:D67"/>
    <mergeCell ref="E33:E34"/>
    <mergeCell ref="A1:F1"/>
    <mergeCell ref="B3:E3"/>
    <mergeCell ref="A6:A8"/>
    <mergeCell ref="B72:C72"/>
    <mergeCell ref="C6:C8"/>
    <mergeCell ref="B65:F65"/>
    <mergeCell ref="B69:C69"/>
    <mergeCell ref="B70:C70"/>
    <mergeCell ref="B4:E4"/>
    <mergeCell ref="F6:F8"/>
    <mergeCell ref="B6:B8"/>
    <mergeCell ref="B75:C75"/>
    <mergeCell ref="F33:F34"/>
    <mergeCell ref="B76:C76"/>
    <mergeCell ref="D6:D8"/>
    <mergeCell ref="E6:E8"/>
    <mergeCell ref="B73:C73"/>
    <mergeCell ref="B74:C74"/>
  </mergeCells>
  <printOptions/>
  <pageMargins left="0.4" right="0.31496062992125984" top="0.35433070866141736" bottom="0.37" header="0.31496062992125984" footer="0.21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="75" zoomScaleNormal="75" zoomScalePageLayoutView="0" workbookViewId="0" topLeftCell="B25">
      <selection activeCell="F14" sqref="F14"/>
    </sheetView>
  </sheetViews>
  <sheetFormatPr defaultColWidth="9.140625" defaultRowHeight="15"/>
  <cols>
    <col min="1" max="1" width="3.7109375" style="0" customWidth="1"/>
    <col min="2" max="2" width="110.421875" style="0" customWidth="1"/>
    <col min="3" max="3" width="27.28125" style="0" customWidth="1"/>
    <col min="4" max="4" width="10.57421875" style="0" hidden="1" customWidth="1"/>
  </cols>
  <sheetData>
    <row r="1" ht="15">
      <c r="B1" s="101" t="s">
        <v>156</v>
      </c>
    </row>
    <row r="2" ht="15">
      <c r="B2" s="101"/>
    </row>
    <row r="3" ht="18.75">
      <c r="B3" s="94" t="s">
        <v>79</v>
      </c>
    </row>
    <row r="4" ht="18.75">
      <c r="B4" s="94" t="s">
        <v>98</v>
      </c>
    </row>
    <row r="5" ht="19.5" thickBot="1">
      <c r="B5" s="94" t="s">
        <v>80</v>
      </c>
    </row>
    <row r="6" spans="1:4" ht="18.75" customHeight="1">
      <c r="A6" s="104" t="s">
        <v>81</v>
      </c>
      <c r="B6" s="213" t="s">
        <v>93</v>
      </c>
      <c r="C6" s="107" t="s">
        <v>83</v>
      </c>
      <c r="D6" s="211" t="s">
        <v>155</v>
      </c>
    </row>
    <row r="7" spans="1:4" ht="18.75" customHeight="1">
      <c r="A7" s="105" t="s">
        <v>82</v>
      </c>
      <c r="B7" s="214"/>
      <c r="C7" s="108" t="s">
        <v>84</v>
      </c>
      <c r="D7" s="212"/>
    </row>
    <row r="8" spans="1:4" ht="15.75" thickBot="1">
      <c r="A8" s="106"/>
      <c r="B8" s="215"/>
      <c r="C8" s="109" t="s">
        <v>150</v>
      </c>
      <c r="D8" s="187"/>
    </row>
    <row r="9" spans="1:4" ht="15.75">
      <c r="A9" s="102">
        <v>1</v>
      </c>
      <c r="B9" s="224" t="s">
        <v>85</v>
      </c>
      <c r="C9" s="225"/>
      <c r="D9" s="186"/>
    </row>
    <row r="10" spans="1:4" ht="18.75">
      <c r="A10" s="100"/>
      <c r="B10" s="97" t="s">
        <v>86</v>
      </c>
      <c r="C10" s="153">
        <v>15000</v>
      </c>
      <c r="D10" s="186"/>
    </row>
    <row r="11" spans="1:4" ht="18.75">
      <c r="A11" s="96"/>
      <c r="B11" s="103" t="s">
        <v>96</v>
      </c>
      <c r="C11" s="117">
        <v>52000</v>
      </c>
      <c r="D11" s="186"/>
    </row>
    <row r="12" spans="1:4" ht="18.75">
      <c r="A12" s="96"/>
      <c r="B12" s="97" t="s">
        <v>107</v>
      </c>
      <c r="C12" s="116"/>
      <c r="D12" s="186"/>
    </row>
    <row r="13" spans="1:4" ht="18.75">
      <c r="A13" s="96"/>
      <c r="B13" s="97" t="s">
        <v>108</v>
      </c>
      <c r="C13" s="153">
        <v>36900</v>
      </c>
      <c r="D13" s="186"/>
    </row>
    <row r="14" spans="1:4" ht="18.75">
      <c r="A14" s="96"/>
      <c r="B14" s="97" t="s">
        <v>104</v>
      </c>
      <c r="C14" s="117">
        <v>55000</v>
      </c>
      <c r="D14" s="186"/>
    </row>
    <row r="15" spans="1:4" ht="18.75">
      <c r="A15" s="96"/>
      <c r="B15" s="97" t="s">
        <v>105</v>
      </c>
      <c r="C15" s="118">
        <v>50000</v>
      </c>
      <c r="D15" s="186"/>
    </row>
    <row r="16" spans="1:4" ht="18.75">
      <c r="A16" s="96"/>
      <c r="B16" s="99" t="s">
        <v>106</v>
      </c>
      <c r="C16" s="119">
        <v>8000</v>
      </c>
      <c r="D16" s="186"/>
    </row>
    <row r="17" spans="1:4" ht="18.75">
      <c r="A17" s="110"/>
      <c r="B17" s="111" t="s">
        <v>60</v>
      </c>
      <c r="C17" s="119">
        <f>SUM(C10:C16)</f>
        <v>216900</v>
      </c>
      <c r="D17" s="186"/>
    </row>
    <row r="18" spans="1:4" ht="15.75" customHeight="1">
      <c r="A18" s="216">
        <v>2</v>
      </c>
      <c r="B18" s="220" t="s">
        <v>88</v>
      </c>
      <c r="C18" s="221"/>
      <c r="D18" s="186"/>
    </row>
    <row r="19" spans="1:4" ht="15.75" customHeight="1">
      <c r="A19" s="217"/>
      <c r="B19" s="222" t="s">
        <v>87</v>
      </c>
      <c r="C19" s="223"/>
      <c r="D19" s="186"/>
    </row>
    <row r="20" spans="1:4" ht="15.75">
      <c r="A20" s="95"/>
      <c r="B20" s="154" t="s">
        <v>109</v>
      </c>
      <c r="C20" s="120"/>
      <c r="D20" s="186"/>
    </row>
    <row r="21" spans="1:4" ht="15.75">
      <c r="A21" s="95"/>
      <c r="B21" s="155" t="s">
        <v>152</v>
      </c>
      <c r="C21" s="121">
        <v>81336</v>
      </c>
      <c r="D21" s="186"/>
    </row>
    <row r="22" spans="1:4" ht="18.75">
      <c r="A22" s="96"/>
      <c r="B22" s="156" t="s">
        <v>94</v>
      </c>
      <c r="C22" s="117">
        <v>62640</v>
      </c>
      <c r="D22" s="186">
        <v>69000</v>
      </c>
    </row>
    <row r="23" spans="1:4" ht="15.75">
      <c r="A23" s="95"/>
      <c r="B23" s="155" t="s">
        <v>95</v>
      </c>
      <c r="C23" s="117">
        <v>59430</v>
      </c>
      <c r="D23" s="186"/>
    </row>
    <row r="24" spans="1:4" ht="15.75">
      <c r="A24" s="95"/>
      <c r="B24" s="155" t="s">
        <v>153</v>
      </c>
      <c r="C24" s="117">
        <v>75000</v>
      </c>
      <c r="D24" s="186"/>
    </row>
    <row r="25" spans="1:4" ht="15.75">
      <c r="A25" s="95"/>
      <c r="B25" s="155" t="s">
        <v>89</v>
      </c>
      <c r="C25" s="117">
        <v>58000</v>
      </c>
      <c r="D25" s="186"/>
    </row>
    <row r="26" spans="1:4" ht="18.75">
      <c r="A26" s="96"/>
      <c r="B26" s="156" t="s">
        <v>151</v>
      </c>
      <c r="C26" s="119">
        <v>127000</v>
      </c>
      <c r="D26" s="186">
        <v>115000</v>
      </c>
    </row>
    <row r="27" spans="1:4" ht="18.75">
      <c r="A27" s="181"/>
      <c r="B27" s="158" t="s">
        <v>110</v>
      </c>
      <c r="C27" s="121">
        <v>63000</v>
      </c>
      <c r="D27" s="186"/>
    </row>
    <row r="28" spans="1:4" ht="18.75">
      <c r="A28" s="96"/>
      <c r="B28" s="158" t="s">
        <v>111</v>
      </c>
      <c r="C28" s="117">
        <v>75600</v>
      </c>
      <c r="D28" s="186"/>
    </row>
    <row r="29" spans="1:4" ht="18.75">
      <c r="A29" s="96"/>
      <c r="B29" s="157" t="s">
        <v>112</v>
      </c>
      <c r="C29" s="117">
        <v>34000</v>
      </c>
      <c r="D29" s="186"/>
    </row>
    <row r="30" spans="1:4" ht="15.75">
      <c r="A30" s="95"/>
      <c r="B30" s="157" t="s">
        <v>113</v>
      </c>
      <c r="C30" s="117">
        <v>39000</v>
      </c>
      <c r="D30" s="186"/>
    </row>
    <row r="31" spans="1:4" ht="15.75" customHeight="1">
      <c r="A31" s="96"/>
      <c r="B31" s="112" t="s">
        <v>60</v>
      </c>
      <c r="C31" s="117">
        <f>SUM(C20:C30)</f>
        <v>675006</v>
      </c>
      <c r="D31" s="186"/>
    </row>
    <row r="32" spans="1:3" ht="15.75" customHeight="1">
      <c r="A32" s="110"/>
      <c r="B32" s="111"/>
      <c r="C32" s="123"/>
    </row>
    <row r="33" spans="1:3" ht="15.75">
      <c r="A33" s="216">
        <v>3</v>
      </c>
      <c r="B33" s="220" t="s">
        <v>90</v>
      </c>
      <c r="C33" s="221"/>
    </row>
    <row r="34" spans="1:3" ht="15.75">
      <c r="A34" s="217"/>
      <c r="B34" s="222" t="s">
        <v>91</v>
      </c>
      <c r="C34" s="223"/>
    </row>
    <row r="35" spans="1:3" ht="15.75">
      <c r="A35" s="95"/>
      <c r="B35" s="157" t="s">
        <v>114</v>
      </c>
      <c r="C35" s="117">
        <v>15000</v>
      </c>
    </row>
    <row r="36" spans="1:3" ht="15.75">
      <c r="A36" s="95"/>
      <c r="B36" s="157" t="s">
        <v>115</v>
      </c>
      <c r="C36" s="117">
        <v>35000</v>
      </c>
    </row>
    <row r="37" spans="1:3" ht="15.75">
      <c r="A37" s="95"/>
      <c r="B37" s="157" t="s">
        <v>116</v>
      </c>
      <c r="C37" s="117">
        <v>9000</v>
      </c>
    </row>
    <row r="38" spans="1:3" ht="15.75">
      <c r="A38" s="95"/>
      <c r="B38" s="159" t="s">
        <v>117</v>
      </c>
      <c r="C38" s="117"/>
    </row>
    <row r="39" spans="1:3" ht="15.75">
      <c r="A39" s="95"/>
      <c r="B39" s="160" t="s">
        <v>118</v>
      </c>
      <c r="C39" s="117">
        <v>9000</v>
      </c>
    </row>
    <row r="40" spans="1:3" ht="15.75">
      <c r="A40" s="184"/>
      <c r="B40" s="185" t="s">
        <v>154</v>
      </c>
      <c r="C40" s="119">
        <v>50000</v>
      </c>
    </row>
    <row r="41" spans="1:3" ht="15.75" customHeight="1">
      <c r="A41" s="110"/>
      <c r="B41" s="111" t="s">
        <v>60</v>
      </c>
      <c r="C41" s="119">
        <f>SUM(C35:C40)</f>
        <v>118000</v>
      </c>
    </row>
    <row r="42" spans="1:3" ht="15.75">
      <c r="A42" s="98">
        <v>4</v>
      </c>
      <c r="B42" s="218" t="s">
        <v>92</v>
      </c>
      <c r="C42" s="219"/>
    </row>
    <row r="43" spans="1:3" ht="15.75">
      <c r="A43" s="95"/>
      <c r="B43" s="103" t="s">
        <v>119</v>
      </c>
      <c r="C43" s="117"/>
    </row>
    <row r="44" spans="1:3" ht="15.75">
      <c r="A44" s="95"/>
      <c r="B44" s="103" t="s">
        <v>97</v>
      </c>
      <c r="C44" s="117"/>
    </row>
    <row r="45" spans="1:3" ht="15.75">
      <c r="A45" s="95"/>
      <c r="B45" s="97" t="s">
        <v>120</v>
      </c>
      <c r="C45" s="117">
        <v>120000</v>
      </c>
    </row>
    <row r="46" spans="1:3" ht="15.75">
      <c r="A46" s="95"/>
      <c r="B46" s="97" t="s">
        <v>121</v>
      </c>
      <c r="C46" s="117">
        <v>25000</v>
      </c>
    </row>
    <row r="47" spans="1:3" ht="15.75" customHeight="1" thickBot="1">
      <c r="A47" s="110"/>
      <c r="B47" s="113" t="s">
        <v>60</v>
      </c>
      <c r="C47" s="119">
        <f>SUM(C43:C46)</f>
        <v>145000</v>
      </c>
    </row>
    <row r="48" spans="1:4" ht="15.75" customHeight="1" thickBot="1">
      <c r="A48" s="114"/>
      <c r="B48" s="115" t="s">
        <v>99</v>
      </c>
      <c r="C48" s="122">
        <f>C17+C31+C41+C47</f>
        <v>1154906</v>
      </c>
      <c r="D48" s="188">
        <f>SUM(D10:D47)</f>
        <v>184000</v>
      </c>
    </row>
    <row r="51" ht="15">
      <c r="B51" t="s">
        <v>149</v>
      </c>
    </row>
  </sheetData>
  <sheetProtection/>
  <mergeCells count="10">
    <mergeCell ref="D6:D7"/>
    <mergeCell ref="B6:B8"/>
    <mergeCell ref="A33:A34"/>
    <mergeCell ref="B42:C42"/>
    <mergeCell ref="B33:C33"/>
    <mergeCell ref="B34:C34"/>
    <mergeCell ref="A18:A19"/>
    <mergeCell ref="B9:C9"/>
    <mergeCell ref="B18:C18"/>
    <mergeCell ref="B19:C19"/>
  </mergeCells>
  <printOptions/>
  <pageMargins left="0.5905511811023623" right="0.1968503937007874" top="0.2755905511811024" bottom="0.43" header="0.196850393700787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2012-04-03T10:07:18Z</cp:lastPrinted>
  <dcterms:created xsi:type="dcterms:W3CDTF">2006-09-28T05:33:49Z</dcterms:created>
  <dcterms:modified xsi:type="dcterms:W3CDTF">2012-08-09T06:45:58Z</dcterms:modified>
  <cp:category/>
  <cp:version/>
  <cp:contentType/>
  <cp:contentStatus/>
</cp:coreProperties>
</file>